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gulliver/Desktop/PiC20/Sales Ops/"/>
    </mc:Choice>
  </mc:AlternateContent>
  <xr:revisionPtr revIDLastSave="0" documentId="8_{9CC9308E-9EBB-8E46-BFB5-2CF88B1BCEB3}" xr6:coauthVersionLast="45" xr6:coauthVersionMax="45" xr10:uidLastSave="{00000000-0000-0000-0000-000000000000}"/>
  <bookViews>
    <workbookView xWindow="840" yWindow="460" windowWidth="33020" windowHeight="16560" xr2:uid="{B1941FC6-D481-CE49-86C6-1F6BCF5FC159}"/>
  </bookViews>
  <sheets>
    <sheet name="SAMPLE ORDER" sheetId="2" r:id="rId1"/>
    <sheet name="WORKSHEET" sheetId="3" r:id="rId2"/>
  </sheets>
  <definedNames>
    <definedName name="_xlnm.Print_Area" localSheetId="0">'SAMPLE ORDER'!$A$2:$S$94</definedName>
    <definedName name="_xlnm.Print_Area" localSheetId="1">WORKSHEET!$B$2:$O$95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2" l="1"/>
  <c r="R44" i="2" s="1"/>
  <c r="P44" i="2"/>
  <c r="Q43" i="2"/>
  <c r="R43" i="2" s="1"/>
  <c r="P43" i="2"/>
  <c r="Q42" i="2"/>
  <c r="R42" i="2" s="1"/>
  <c r="P42" i="2"/>
  <c r="I9" i="2" l="1"/>
  <c r="I10" i="2"/>
  <c r="I11" i="2"/>
  <c r="I12" i="2"/>
  <c r="I13" i="2"/>
  <c r="I14" i="2"/>
  <c r="I15" i="2"/>
  <c r="I16" i="2"/>
  <c r="I17" i="2"/>
  <c r="I18" i="2"/>
  <c r="I19" i="2"/>
  <c r="I24" i="2"/>
  <c r="I25" i="2"/>
  <c r="I26" i="2"/>
  <c r="I27" i="2"/>
  <c r="I28" i="2"/>
  <c r="I29" i="2"/>
  <c r="I30" i="2"/>
  <c r="I35" i="2"/>
  <c r="I36" i="2"/>
  <c r="I37" i="2"/>
  <c r="K57" i="2" l="1"/>
  <c r="L57" i="2"/>
  <c r="M57" i="2"/>
  <c r="N57" i="2"/>
  <c r="K56" i="2"/>
  <c r="L56" i="2"/>
  <c r="M56" i="2"/>
  <c r="N56" i="2"/>
  <c r="J58" i="2"/>
  <c r="J57" i="2"/>
  <c r="J56" i="2"/>
  <c r="Q37" i="2"/>
  <c r="P37" i="2"/>
  <c r="Q36" i="2"/>
  <c r="P36" i="2"/>
  <c r="Q35" i="2"/>
  <c r="P35" i="2"/>
  <c r="P58" i="2" l="1"/>
  <c r="R36" i="2"/>
  <c r="R37" i="2"/>
  <c r="R35" i="2"/>
  <c r="O56" i="2"/>
  <c r="Q19" i="2" l="1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R10" i="2" s="1"/>
  <c r="P10" i="2"/>
  <c r="Q9" i="2"/>
  <c r="P9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56" i="2" l="1"/>
  <c r="R11" i="2"/>
  <c r="Q57" i="2"/>
  <c r="P57" i="2"/>
  <c r="Q56" i="2"/>
  <c r="R14" i="2"/>
  <c r="R18" i="2"/>
  <c r="R19" i="2"/>
  <c r="R15" i="2"/>
  <c r="R9" i="2"/>
  <c r="R17" i="2"/>
  <c r="R12" i="2"/>
  <c r="R16" i="2"/>
  <c r="R13" i="2"/>
  <c r="R27" i="2"/>
  <c r="R28" i="2"/>
  <c r="R24" i="2"/>
  <c r="R29" i="2"/>
  <c r="R25" i="2"/>
  <c r="R30" i="2"/>
  <c r="R26" i="2"/>
  <c r="K58" i="3"/>
  <c r="J58" i="3"/>
  <c r="I58" i="3"/>
  <c r="H58" i="3"/>
  <c r="G58" i="3"/>
  <c r="K57" i="3"/>
  <c r="J57" i="3"/>
  <c r="I57" i="3"/>
  <c r="H57" i="3"/>
  <c r="G57" i="3"/>
  <c r="C57" i="3"/>
  <c r="C65" i="3" s="1"/>
  <c r="K56" i="3"/>
  <c r="J56" i="3"/>
  <c r="I56" i="3"/>
  <c r="H56" i="3"/>
  <c r="G56" i="3"/>
  <c r="K55" i="3"/>
  <c r="J55" i="3"/>
  <c r="I55" i="3"/>
  <c r="H55" i="3"/>
  <c r="G55" i="3"/>
  <c r="C55" i="3"/>
  <c r="C63" i="3" s="1"/>
  <c r="N41" i="3"/>
  <c r="M41" i="3"/>
  <c r="F41" i="3"/>
  <c r="N40" i="3"/>
  <c r="O40" i="3" s="1"/>
  <c r="M40" i="3"/>
  <c r="F40" i="3"/>
  <c r="N39" i="3"/>
  <c r="M39" i="3"/>
  <c r="F39" i="3"/>
  <c r="N38" i="3"/>
  <c r="M38" i="3"/>
  <c r="F38" i="3"/>
  <c r="N37" i="3"/>
  <c r="M37" i="3"/>
  <c r="F37" i="3"/>
  <c r="N36" i="3"/>
  <c r="M36" i="3"/>
  <c r="F36" i="3"/>
  <c r="N31" i="3"/>
  <c r="M31" i="3"/>
  <c r="F31" i="3"/>
  <c r="N30" i="3"/>
  <c r="M30" i="3"/>
  <c r="F30" i="3"/>
  <c r="N29" i="3"/>
  <c r="M29" i="3"/>
  <c r="F29" i="3"/>
  <c r="N28" i="3"/>
  <c r="O28" i="3" s="1"/>
  <c r="M28" i="3"/>
  <c r="F28" i="3"/>
  <c r="N27" i="3"/>
  <c r="M27" i="3"/>
  <c r="F27" i="3"/>
  <c r="N26" i="3"/>
  <c r="M26" i="3"/>
  <c r="F26" i="3"/>
  <c r="N25" i="3"/>
  <c r="N57" i="3" s="1"/>
  <c r="M25" i="3"/>
  <c r="F25" i="3"/>
  <c r="N20" i="3"/>
  <c r="O20" i="3" s="1"/>
  <c r="M20" i="3"/>
  <c r="F20" i="3"/>
  <c r="N19" i="3"/>
  <c r="M19" i="3"/>
  <c r="F19" i="3"/>
  <c r="N18" i="3"/>
  <c r="M18" i="3"/>
  <c r="F18" i="3"/>
  <c r="N17" i="3"/>
  <c r="M17" i="3"/>
  <c r="F17" i="3"/>
  <c r="N12" i="3"/>
  <c r="O12" i="3" s="1"/>
  <c r="M12" i="3"/>
  <c r="F12" i="3"/>
  <c r="N11" i="3"/>
  <c r="M11" i="3"/>
  <c r="F11" i="3"/>
  <c r="N10" i="3"/>
  <c r="M10" i="3"/>
  <c r="F10" i="3"/>
  <c r="N9" i="3"/>
  <c r="M9" i="3"/>
  <c r="F9" i="3"/>
  <c r="C56" i="2"/>
  <c r="C68" i="2" s="1"/>
  <c r="C58" i="2"/>
  <c r="C70" i="2" s="1"/>
  <c r="O39" i="3" l="1"/>
  <c r="O11" i="3"/>
  <c r="O19" i="3"/>
  <c r="O27" i="3"/>
  <c r="O31" i="3"/>
  <c r="P64" i="2"/>
  <c r="P59" i="2"/>
  <c r="R56" i="2"/>
  <c r="R57" i="2"/>
  <c r="Q64" i="2"/>
  <c r="Q59" i="2"/>
  <c r="M55" i="3"/>
  <c r="M59" i="3" s="1"/>
  <c r="O10" i="3"/>
  <c r="M56" i="3"/>
  <c r="O18" i="3"/>
  <c r="M57" i="3"/>
  <c r="O26" i="3"/>
  <c r="O30" i="3"/>
  <c r="O38" i="3"/>
  <c r="O9" i="3"/>
  <c r="O55" i="3" s="1"/>
  <c r="O17" i="3"/>
  <c r="O25" i="3"/>
  <c r="O29" i="3"/>
  <c r="M58" i="3"/>
  <c r="O37" i="3"/>
  <c r="O41" i="3"/>
  <c r="N56" i="3"/>
  <c r="N58" i="3"/>
  <c r="N55" i="3"/>
  <c r="O36" i="3"/>
  <c r="O58" i="3" s="1"/>
  <c r="R58" i="2"/>
  <c r="N59" i="3" l="1"/>
  <c r="O56" i="3"/>
  <c r="R59" i="2"/>
  <c r="R64" i="2"/>
  <c r="O57" i="3"/>
  <c r="O59" i="3" l="1"/>
</calcChain>
</file>

<file path=xl/sharedStrings.xml><?xml version="1.0" encoding="utf-8"?>
<sst xmlns="http://schemas.openxmlformats.org/spreadsheetml/2006/main" count="329" uniqueCount="143">
  <si>
    <t>RANGER READY REPELLENTS® | 155 WOODWARD AVE | DC-3 | NORWALK CT 06854 | TEL 203.957.3555 | FAX 203.583.3960</t>
  </si>
  <si>
    <t>RANGERREADY.NET</t>
  </si>
  <si>
    <t>DATE</t>
  </si>
  <si>
    <t>SALES SIGNATURE</t>
  </si>
  <si>
    <t>CUSTOMER SIGNATURE</t>
  </si>
  <si>
    <t>ORDER ENTRY INFORMATION</t>
  </si>
  <si>
    <t>BILLING ZIP CODE</t>
  </si>
  <si>
    <t>CCV</t>
  </si>
  <si>
    <t>BILLING INFO:</t>
  </si>
  <si>
    <t>EXPIRATION</t>
  </si>
  <si>
    <t>CARD #</t>
  </si>
  <si>
    <t xml:space="preserve">ALL OPENING ORDERS ON CREDIT CARD </t>
  </si>
  <si>
    <t>NAME ON CREDIT CARD</t>
  </si>
  <si>
    <t>ALTERNATE BILLING INFORMATION</t>
  </si>
  <si>
    <t>CREDIT CARD INFORMATION</t>
  </si>
  <si>
    <t>FAX</t>
  </si>
  <si>
    <t>EMAIL</t>
  </si>
  <si>
    <t>PHONE 1</t>
  </si>
  <si>
    <t>ZIP CODE</t>
  </si>
  <si>
    <t>STATE</t>
  </si>
  <si>
    <t>CITY</t>
  </si>
  <si>
    <t>ADDRESS 2</t>
  </si>
  <si>
    <t>ADDRESS 1</t>
  </si>
  <si>
    <t>LOCATION</t>
  </si>
  <si>
    <t>CUSTOMER NAME</t>
  </si>
  <si>
    <t>ALTERNATE SHIPPING INFORMATION</t>
  </si>
  <si>
    <t>CUSTOMER INFORMATION</t>
  </si>
  <si>
    <t>TOTAL ORDER</t>
  </si>
  <si>
    <t>DISPLAY UNITS</t>
  </si>
  <si>
    <t>BOXES</t>
  </si>
  <si>
    <t>VALUE PACKS</t>
  </si>
  <si>
    <t>BOTTLES</t>
  </si>
  <si>
    <t>TOTAL PACKS</t>
  </si>
  <si>
    <t>TOTAL UNITS</t>
  </si>
  <si>
    <t>MIXED SCENTS</t>
  </si>
  <si>
    <t xml:space="preserve">NIGHT   SKY </t>
  </si>
  <si>
    <t>AMBER WOOD</t>
  </si>
  <si>
    <t>RANGER ORANGE</t>
  </si>
  <si>
    <t>SCENT ZERO</t>
  </si>
  <si>
    <t>CUSTOMER     INFORMATION</t>
  </si>
  <si>
    <t>RANGER READY REPELLENTS | 2020 ORDER WORKSHEET | AS OF 1 JAN 2020</t>
  </si>
  <si>
    <t>36X</t>
  </si>
  <si>
    <t>STARTER 04 100</t>
  </si>
  <si>
    <t>18X</t>
  </si>
  <si>
    <t>STARTER 02 100 | 150</t>
  </si>
  <si>
    <t>STARTER 01 100</t>
  </si>
  <si>
    <t>12X</t>
  </si>
  <si>
    <t>12 PAK 235</t>
  </si>
  <si>
    <t>12 PAK150</t>
  </si>
  <si>
    <t>12 PAK100</t>
  </si>
  <si>
    <t>PACK        1X EACH</t>
  </si>
  <si>
    <t>WHSALE PRICE</t>
  </si>
  <si>
    <t xml:space="preserve">UNITS     CASE </t>
  </si>
  <si>
    <t>DISPLAY UNIT                          ml | oz</t>
  </si>
  <si>
    <r>
      <rPr>
        <b/>
        <sz val="12"/>
        <color theme="5"/>
        <rFont val="Arial"/>
        <family val="2"/>
      </rPr>
      <t>DISPLAY UNITS</t>
    </r>
    <r>
      <rPr>
        <sz val="12"/>
        <color theme="0"/>
        <rFont val="Arial"/>
        <family val="2"/>
      </rPr>
      <t xml:space="preserve"> | CASE PACK:  1 EACH </t>
    </r>
  </si>
  <si>
    <t>710 | 24.0 BOX</t>
  </si>
  <si>
    <t>24X</t>
  </si>
  <si>
    <t>235 | 8.0 BOX</t>
  </si>
  <si>
    <t>150 | 5.0 BOX</t>
  </si>
  <si>
    <t>100 | 3.4 BOX</t>
  </si>
  <si>
    <t>BOXES                    ml | oz</t>
  </si>
  <si>
    <t>HANGER</t>
  </si>
  <si>
    <t>BOXED</t>
  </si>
  <si>
    <r>
      <rPr>
        <b/>
        <sz val="12"/>
        <color theme="5"/>
        <rFont val="Arial"/>
        <family val="2"/>
      </rPr>
      <t>BOXES</t>
    </r>
    <r>
      <rPr>
        <sz val="12"/>
        <color theme="0"/>
        <rFont val="Arial"/>
        <family val="2"/>
      </rPr>
      <t xml:space="preserve"> | CASE PACK:  12X OR 24X UNITS EACH  </t>
    </r>
  </si>
  <si>
    <t>4 PAK 150</t>
  </si>
  <si>
    <t>4 PAK 100</t>
  </si>
  <si>
    <t>2 PAK 150</t>
  </si>
  <si>
    <t>2 PAK 100</t>
  </si>
  <si>
    <t>NIGHT SKY</t>
  </si>
  <si>
    <t>PACK        6X EACH</t>
  </si>
  <si>
    <t>MINIMUM AD PRICE</t>
  </si>
  <si>
    <t>SUGGESTED RETAIL</t>
  </si>
  <si>
    <t>PACKS                       ml | oz</t>
  </si>
  <si>
    <r>
      <rPr>
        <b/>
        <sz val="12"/>
        <color theme="5"/>
        <rFont val="Arial"/>
        <family val="2"/>
      </rPr>
      <t>VALUE PAKS</t>
    </r>
    <r>
      <rPr>
        <sz val="12"/>
        <color theme="0"/>
        <rFont val="Arial"/>
        <family val="2"/>
      </rPr>
      <t xml:space="preserve"> | CASE PACK:  6 EACH </t>
    </r>
  </si>
  <si>
    <t>710 | 24.0 BOTTLE</t>
  </si>
  <si>
    <t>235 | 8.0 BOTTLE</t>
  </si>
  <si>
    <t>150 | 5.0 BOTTLE</t>
  </si>
  <si>
    <t>100 | 3.4 BOTTLE</t>
  </si>
  <si>
    <t>PACK        3X EACH</t>
  </si>
  <si>
    <t>BOTTLES                   ml | oz</t>
  </si>
  <si>
    <r>
      <rPr>
        <b/>
        <sz val="12"/>
        <color theme="5"/>
        <rFont val="Arial"/>
        <family val="2"/>
      </rPr>
      <t>BOTTLES</t>
    </r>
    <r>
      <rPr>
        <sz val="12"/>
        <color theme="0"/>
        <rFont val="Arial"/>
        <family val="2"/>
      </rPr>
      <t xml:space="preserve"> | CASE PACK:  3 EACH </t>
    </r>
  </si>
  <si>
    <t>AT ONCE</t>
  </si>
  <si>
    <t>SHIP:</t>
  </si>
  <si>
    <t>OUTBACK, ID</t>
  </si>
  <si>
    <t>LOCATION:</t>
  </si>
  <si>
    <t>MAHONEY HOOK &amp; BULLET</t>
  </si>
  <si>
    <t>CUSTOMER:</t>
  </si>
  <si>
    <t>ORDER DATE:</t>
  </si>
  <si>
    <t>12 PAK COUNTER DISPLAY 100</t>
  </si>
  <si>
    <t>12 PAK COUNTER DISPLAY 150</t>
  </si>
  <si>
    <t>12 PAK COUNTER DISPLAY 235</t>
  </si>
  <si>
    <t>SHIPPING INFORMATION</t>
  </si>
  <si>
    <t>SHIPPING</t>
  </si>
  <si>
    <t>OPENING ORDERS AND ORDERS OVER $500 QUALIFY FOR FREE SHIPPING</t>
  </si>
  <si>
    <t>CUSTOMER DISCOUNT</t>
  </si>
  <si>
    <t>SHIPPING IS CALCULATED FROM NORWALK, CT USING LOWEST COST PROVIDER</t>
  </si>
  <si>
    <t>GRAND TOTAL</t>
  </si>
  <si>
    <t>BOXES                                                                       ml | oz</t>
  </si>
  <si>
    <t>STARTER DISPLAY 100: SCENT ZERO</t>
  </si>
  <si>
    <t>STARTER DISPLAY 100: ORANGE, AMBER, NIGHT SKY</t>
  </si>
  <si>
    <t>STARTER DISPLAY 100: ORANGE, AMBER, SCENT ZERO</t>
  </si>
  <si>
    <t>STARTER DISPLAY 100/150: SCENT ZERO</t>
  </si>
  <si>
    <t>STARTER DISPLAY 100/150: ORANGE, AMBER, NIGHT SKY</t>
  </si>
  <si>
    <t>STARTER DISPLAY 100/150: ORANGE, AMBER, SCENT ZERO</t>
  </si>
  <si>
    <t>TWO-TIER DISPLAY 100: SCENT ZERO</t>
  </si>
  <si>
    <t>TWO-TIER DISPLAY 100: ORANGE, AMBER, NIGHT SKY, SCENT ZERO</t>
  </si>
  <si>
    <t xml:space="preserve">CUSTOMER NAME  </t>
  </si>
  <si>
    <t xml:space="preserve">ADDRESS 1  </t>
  </si>
  <si>
    <t xml:space="preserve">CITY  </t>
  </si>
  <si>
    <t xml:space="preserve">STATE  </t>
  </si>
  <si>
    <t xml:space="preserve">ZIP CODE  </t>
  </si>
  <si>
    <t xml:space="preserve">PHONE 1  </t>
  </si>
  <si>
    <t xml:space="preserve">EMAIL  </t>
  </si>
  <si>
    <t xml:space="preserve">FAX  </t>
  </si>
  <si>
    <t>TOTAL ORDER - MINIMUM ORDER QUANTITY IS 12 UNITS</t>
  </si>
  <si>
    <t xml:space="preserve">LOCATION  </t>
  </si>
  <si>
    <t xml:space="preserve">ADDRESS 2  </t>
  </si>
  <si>
    <t>4X</t>
  </si>
  <si>
    <t>177 | 6.0 BOX</t>
  </si>
  <si>
    <t>Are you an Indpendent Pharmacy?</t>
  </si>
  <si>
    <t>Y</t>
  </si>
  <si>
    <t>or</t>
  </si>
  <si>
    <t>N</t>
  </si>
  <si>
    <t>Who is your Primary Wholesaler?</t>
  </si>
  <si>
    <t>Are you a member of a GPO or Co-Op</t>
  </si>
  <si>
    <t>If Yes, Which one?</t>
  </si>
  <si>
    <t>HAND SANITIZER</t>
  </si>
  <si>
    <t>ADDITIONAL INFO FOR INDEPENDENT PHARMACIES</t>
  </si>
  <si>
    <t>MAP</t>
  </si>
  <si>
    <t>SRP</t>
  </si>
  <si>
    <t>$9.00/$12.00</t>
  </si>
  <si>
    <t>$10.00/$13.00</t>
  </si>
  <si>
    <t>page 1</t>
  </si>
  <si>
    <t>page 2</t>
  </si>
  <si>
    <t>ZERO SCENT</t>
  </si>
  <si>
    <r>
      <rPr>
        <b/>
        <sz val="12"/>
        <color theme="5"/>
        <rFont val="Barlow Regular"/>
      </rPr>
      <t>DISPLAY UNITS</t>
    </r>
    <r>
      <rPr>
        <sz val="12"/>
        <color theme="0"/>
        <rFont val="Barlow Regular"/>
      </rPr>
      <t xml:space="preserve"> | CASE PACK:  1 EACH </t>
    </r>
  </si>
  <si>
    <r>
      <rPr>
        <b/>
        <sz val="12"/>
        <color theme="5"/>
        <rFont val="Barlow Regular"/>
      </rPr>
      <t>HAND SANITIZER</t>
    </r>
    <r>
      <rPr>
        <sz val="12"/>
        <color theme="0"/>
        <rFont val="Barlow Regular"/>
      </rPr>
      <t xml:space="preserve"> | CASE PACK:  24X UNITS EACH  </t>
    </r>
  </si>
  <si>
    <t>PACKAGED:</t>
  </si>
  <si>
    <t>DISPLAY UNIT                                                     ml | oz</t>
  </si>
  <si>
    <t>HANGER:</t>
  </si>
  <si>
    <r>
      <rPr>
        <b/>
        <sz val="12"/>
        <color theme="5"/>
        <rFont val="Barlow Regular"/>
      </rPr>
      <t>PICARIDIN</t>
    </r>
    <r>
      <rPr>
        <sz val="12"/>
        <color theme="0"/>
        <rFont val="Barlow Regular"/>
      </rPr>
      <t xml:space="preserve"> | CASE PACK</t>
    </r>
  </si>
  <si>
    <r>
      <rPr>
        <b/>
        <sz val="12"/>
        <color theme="5"/>
        <rFont val="Barlow Regular"/>
      </rPr>
      <t>PERMETHRIN</t>
    </r>
    <r>
      <rPr>
        <sz val="12"/>
        <color theme="0"/>
        <rFont val="Barlow Regular"/>
      </rPr>
      <t xml:space="preserve"> | CASE PACK</t>
    </r>
  </si>
  <si>
    <t>P2 PACK | 235 | 8.0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</si>
</sst>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[$-409]d\-mmm\-yy;@"/>
    <numFmt numFmtId="166" formatCode="[&lt;=9999999]###\-####;\(###\)\ ###\-####"/>
    <numFmt numFmtId="167" formatCode="&quot;$&quot;#,##0.00"/>
    <numFmt numFmtId="168" formatCode="0;\-0;;@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 tint="0.14999847407452621"/>
      <name val="Arial"/>
      <family val="2"/>
    </font>
    <font>
      <b/>
      <sz val="16"/>
      <color theme="5" tint="-0.249977111117893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2" tint="-0.89999084444715716"/>
      <name val="Arial"/>
      <family val="2"/>
    </font>
    <font>
      <b/>
      <sz val="12"/>
      <color theme="0"/>
      <name val="Arial"/>
      <family val="2"/>
    </font>
    <font>
      <b/>
      <sz val="17"/>
      <color theme="5" tint="-0.249977111117893"/>
      <name val="Arial"/>
      <family val="2"/>
    </font>
    <font>
      <b/>
      <sz val="12"/>
      <color theme="5"/>
      <name val="Arial"/>
      <family val="2"/>
    </font>
    <font>
      <sz val="11"/>
      <color theme="1" tint="0.14999847407452621"/>
      <name val="Arial"/>
      <family val="2"/>
    </font>
    <font>
      <sz val="16"/>
      <color theme="1"/>
      <name val="Arial"/>
      <family val="2"/>
    </font>
    <font>
      <b/>
      <sz val="17"/>
      <color theme="2" tint="-0.749992370372631"/>
      <name val="Arial"/>
      <family val="2"/>
    </font>
    <font>
      <b/>
      <sz val="15"/>
      <color theme="1"/>
      <name val="Arial"/>
      <family val="2"/>
    </font>
    <font>
      <sz val="8"/>
      <name val="Calibri"/>
      <family val="2"/>
      <scheme val="minor"/>
    </font>
    <font>
      <b/>
      <sz val="17"/>
      <color theme="5" tint="-0.249977111117893"/>
      <name val="Barlow Regular"/>
    </font>
    <font>
      <b/>
      <sz val="17"/>
      <color theme="2" tint="-0.749992370372631"/>
      <name val="Barlow Regular"/>
    </font>
    <font>
      <b/>
      <sz val="12"/>
      <color theme="1"/>
      <name val="Barlow Regular"/>
    </font>
    <font>
      <sz val="12"/>
      <color theme="1"/>
      <name val="Barlow Regular"/>
    </font>
    <font>
      <sz val="16"/>
      <color theme="1"/>
      <name val="Barlow Regular"/>
    </font>
    <font>
      <b/>
      <sz val="16"/>
      <color theme="1"/>
      <name val="Barlow Regular"/>
    </font>
    <font>
      <b/>
      <sz val="16"/>
      <color theme="5" tint="-0.249977111117893"/>
      <name val="Barlow Regular"/>
    </font>
    <font>
      <sz val="12"/>
      <color theme="0"/>
      <name val="Barlow Regular"/>
    </font>
    <font>
      <b/>
      <sz val="12"/>
      <color theme="5"/>
      <name val="Barlow Regular"/>
    </font>
    <font>
      <b/>
      <sz val="11"/>
      <color theme="2" tint="-0.89999084444715716"/>
      <name val="Barlow Regular"/>
    </font>
    <font>
      <b/>
      <sz val="11"/>
      <color theme="1"/>
      <name val="Barlow Regular"/>
    </font>
    <font>
      <sz val="14"/>
      <color theme="1" tint="0.14999847407452621"/>
      <name val="Barlow Regular"/>
    </font>
    <font>
      <b/>
      <sz val="12"/>
      <color theme="0"/>
      <name val="Barlow Regular"/>
    </font>
    <font>
      <b/>
      <sz val="12"/>
      <color theme="5" tint="-0.249977111117893"/>
      <name val="Barlow Regular"/>
    </font>
    <font>
      <sz val="14"/>
      <color theme="1"/>
      <name val="Barlow Regular"/>
    </font>
    <font>
      <sz val="11"/>
      <color theme="0"/>
      <name val="Barlow Regula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C8100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 style="thin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medium">
        <color theme="4" tint="0.39997558519241921"/>
      </bottom>
      <diagonal/>
    </border>
    <border>
      <left style="thin">
        <color theme="4" tint="0.39997558519241921"/>
      </left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49" fontId="5" fillId="0" borderId="3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2" borderId="10" xfId="0" applyFont="1" applyFill="1" applyBorder="1"/>
    <xf numFmtId="0" fontId="6" fillId="2" borderId="11" xfId="0" applyFont="1" applyFill="1" applyBorder="1"/>
    <xf numFmtId="0" fontId="7" fillId="2" borderId="12" xfId="0" applyFont="1" applyFill="1" applyBorder="1"/>
    <xf numFmtId="0" fontId="2" fillId="0" borderId="1" xfId="0" applyFon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0" fontId="2" fillId="2" borderId="8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6" fillId="2" borderId="12" xfId="0" applyFont="1" applyFill="1" applyBorder="1"/>
    <xf numFmtId="0" fontId="2" fillId="0" borderId="9" xfId="0" applyFont="1" applyBorder="1" applyAlignment="1">
      <alignment horizontal="center"/>
    </xf>
    <xf numFmtId="167" fontId="8" fillId="0" borderId="2" xfId="0" applyNumberFormat="1" applyFont="1" applyBorder="1"/>
    <xf numFmtId="1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2" fillId="0" borderId="20" xfId="0" applyNumberFormat="1" applyFont="1" applyBorder="1"/>
    <xf numFmtId="1" fontId="2" fillId="0" borderId="21" xfId="0" applyNumberFormat="1" applyFont="1" applyBorder="1"/>
    <xf numFmtId="0" fontId="2" fillId="0" borderId="22" xfId="0" applyFont="1" applyBorder="1"/>
    <xf numFmtId="0" fontId="2" fillId="0" borderId="23" xfId="0" applyFont="1" applyBorder="1"/>
    <xf numFmtId="1" fontId="2" fillId="0" borderId="21" xfId="1" applyNumberFormat="1" applyFont="1" applyBorder="1"/>
    <xf numFmtId="167" fontId="2" fillId="0" borderId="20" xfId="1" applyNumberFormat="1" applyFont="1" applyBorder="1"/>
    <xf numFmtId="0" fontId="2" fillId="3" borderId="8" xfId="0" applyFont="1" applyFill="1" applyBorder="1"/>
    <xf numFmtId="0" fontId="2" fillId="3" borderId="0" xfId="0" applyFont="1" applyFill="1"/>
    <xf numFmtId="0" fontId="2" fillId="3" borderId="9" xfId="0" applyFont="1" applyFill="1" applyBorder="1"/>
    <xf numFmtId="0" fontId="9" fillId="4" borderId="8" xfId="0" applyFont="1" applyFill="1" applyBorder="1" applyAlignment="1">
      <alignment horizontal="right" wrapText="1"/>
    </xf>
    <xf numFmtId="0" fontId="9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0" fillId="5" borderId="9" xfId="0" applyFont="1" applyFill="1" applyBorder="1" applyAlignment="1">
      <alignment horizontal="left" wrapText="1"/>
    </xf>
    <xf numFmtId="0" fontId="6" fillId="3" borderId="10" xfId="0" applyFont="1" applyFill="1" applyBorder="1"/>
    <xf numFmtId="0" fontId="6" fillId="3" borderId="11" xfId="0" applyFont="1" applyFill="1" applyBorder="1"/>
    <xf numFmtId="0" fontId="11" fillId="3" borderId="12" xfId="0" applyFont="1" applyFill="1" applyBorder="1"/>
    <xf numFmtId="0" fontId="12" fillId="0" borderId="0" xfId="0" applyFont="1"/>
    <xf numFmtId="167" fontId="2" fillId="0" borderId="0" xfId="0" applyNumberFormat="1" applyFont="1"/>
    <xf numFmtId="1" fontId="2" fillId="0" borderId="0" xfId="1" applyNumberFormat="1" applyFont="1"/>
    <xf numFmtId="1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right"/>
    </xf>
    <xf numFmtId="167" fontId="2" fillId="0" borderId="0" xfId="2" applyNumberFormat="1" applyFont="1" applyAlignment="1">
      <alignment horizontal="center"/>
    </xf>
    <xf numFmtId="167" fontId="2" fillId="0" borderId="30" xfId="0" applyNumberFormat="1" applyFont="1" applyBorder="1"/>
    <xf numFmtId="1" fontId="2" fillId="0" borderId="31" xfId="1" applyNumberFormat="1" applyFont="1" applyBorder="1"/>
    <xf numFmtId="1" fontId="2" fillId="0" borderId="31" xfId="0" applyNumberFormat="1" applyFont="1" applyBorder="1" applyAlignment="1">
      <alignment horizontal="center"/>
    </xf>
    <xf numFmtId="1" fontId="2" fillId="4" borderId="31" xfId="0" applyNumberFormat="1" applyFont="1" applyFill="1" applyBorder="1" applyAlignment="1">
      <alignment horizontal="center"/>
    </xf>
    <xf numFmtId="1" fontId="2" fillId="0" borderId="31" xfId="0" applyNumberFormat="1" applyFont="1" applyBorder="1"/>
    <xf numFmtId="167" fontId="2" fillId="0" borderId="31" xfId="0" applyNumberFormat="1" applyFont="1" applyBorder="1" applyAlignment="1">
      <alignment horizontal="right"/>
    </xf>
    <xf numFmtId="167" fontId="2" fillId="0" borderId="31" xfId="2" applyNumberFormat="1" applyFont="1" applyBorder="1" applyAlignment="1">
      <alignment horizontal="center"/>
    </xf>
    <xf numFmtId="0" fontId="2" fillId="0" borderId="32" xfId="0" applyFont="1" applyBorder="1"/>
    <xf numFmtId="167" fontId="2" fillId="0" borderId="20" xfId="0" applyNumberFormat="1" applyFont="1" applyBorder="1"/>
    <xf numFmtId="1" fontId="2" fillId="0" borderId="21" xfId="0" applyNumberFormat="1" applyFont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67" fontId="2" fillId="0" borderId="21" xfId="0" applyNumberFormat="1" applyFont="1" applyBorder="1" applyAlignment="1">
      <alignment horizontal="right"/>
    </xf>
    <xf numFmtId="167" fontId="2" fillId="0" borderId="21" xfId="2" applyNumberFormat="1" applyFont="1" applyBorder="1" applyAlignment="1">
      <alignment horizontal="center"/>
    </xf>
    <xf numFmtId="0" fontId="2" fillId="0" borderId="33" xfId="0" applyFont="1" applyBorder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10" fillId="5" borderId="0" xfId="0" applyFont="1" applyFill="1" applyAlignment="1">
      <alignment horizontal="right" wrapText="1"/>
    </xf>
    <xf numFmtId="0" fontId="10" fillId="5" borderId="9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9" xfId="0" applyFont="1" applyFill="1" applyBorder="1"/>
    <xf numFmtId="0" fontId="6" fillId="3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9" xfId="0" applyFont="1" applyBorder="1"/>
    <xf numFmtId="0" fontId="17" fillId="0" borderId="0" xfId="0" applyFont="1" applyAlignment="1">
      <alignment horizontal="left"/>
    </xf>
    <xf numFmtId="0" fontId="12" fillId="0" borderId="9" xfId="0" applyFont="1" applyBorder="1"/>
    <xf numFmtId="0" fontId="2" fillId="0" borderId="11" xfId="0" applyFont="1" applyBorder="1"/>
    <xf numFmtId="0" fontId="16" fillId="0" borderId="11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12" fillId="0" borderId="1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2" fillId="0" borderId="0" xfId="0" applyFont="1"/>
    <xf numFmtId="0" fontId="24" fillId="0" borderId="0" xfId="0" applyFont="1" applyBorder="1" applyAlignment="1">
      <alignment horizontal="right"/>
    </xf>
    <xf numFmtId="0" fontId="26" fillId="3" borderId="0" xfId="0" applyFont="1" applyFill="1" applyBorder="1"/>
    <xf numFmtId="0" fontId="26" fillId="3" borderId="8" xfId="0" applyFont="1" applyFill="1" applyBorder="1"/>
    <xf numFmtId="0" fontId="28" fillId="5" borderId="0" xfId="0" applyFont="1" applyFill="1" applyBorder="1" applyAlignment="1">
      <alignment wrapText="1"/>
    </xf>
    <xf numFmtId="0" fontId="28" fillId="5" borderId="0" xfId="0" applyFont="1" applyFill="1" applyBorder="1" applyAlignment="1">
      <alignment horizontal="center" wrapText="1"/>
    </xf>
    <xf numFmtId="0" fontId="28" fillId="5" borderId="0" xfId="0" applyFont="1" applyFill="1" applyBorder="1" applyAlignment="1">
      <alignment horizontal="right" wrapText="1"/>
    </xf>
    <xf numFmtId="0" fontId="28" fillId="0" borderId="35" xfId="0" applyFont="1" applyFill="1" applyBorder="1" applyAlignment="1">
      <alignment horizontal="center" wrapText="1"/>
    </xf>
    <xf numFmtId="0" fontId="28" fillId="6" borderId="0" xfId="0" applyFont="1" applyFill="1" applyBorder="1" applyAlignment="1">
      <alignment horizontal="center" wrapText="1"/>
    </xf>
    <xf numFmtId="0" fontId="28" fillId="7" borderId="0" xfId="0" applyFont="1" applyFill="1" applyBorder="1" applyAlignment="1">
      <alignment horizontal="center" wrapText="1"/>
    </xf>
    <xf numFmtId="0" fontId="28" fillId="8" borderId="0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center" wrapText="1"/>
    </xf>
    <xf numFmtId="0" fontId="29" fillId="4" borderId="0" xfId="0" applyFont="1" applyFill="1" applyBorder="1" applyAlignment="1">
      <alignment horizontal="right" wrapText="1"/>
    </xf>
    <xf numFmtId="0" fontId="29" fillId="4" borderId="8" xfId="0" applyFont="1" applyFill="1" applyBorder="1" applyAlignment="1">
      <alignment horizontal="right" wrapText="1"/>
    </xf>
    <xf numFmtId="0" fontId="22" fillId="3" borderId="0" xfId="0" applyFont="1" applyFill="1" applyBorder="1"/>
    <xf numFmtId="0" fontId="22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0" fontId="22" fillId="3" borderId="8" xfId="0" applyFont="1" applyFill="1" applyBorder="1"/>
    <xf numFmtId="0" fontId="22" fillId="0" borderId="22" xfId="0" applyFont="1" applyBorder="1"/>
    <xf numFmtId="167" fontId="22" fillId="0" borderId="21" xfId="2" applyNumberFormat="1" applyFont="1" applyBorder="1" applyAlignment="1">
      <alignment horizontal="center"/>
    </xf>
    <xf numFmtId="167" fontId="22" fillId="0" borderId="21" xfId="0" applyNumberFormat="1" applyFont="1" applyBorder="1" applyAlignment="1">
      <alignment horizontal="right"/>
    </xf>
    <xf numFmtId="1" fontId="22" fillId="0" borderId="21" xfId="0" applyNumberFormat="1" applyFont="1" applyBorder="1" applyAlignment="1">
      <alignment horizontal="right"/>
    </xf>
    <xf numFmtId="1" fontId="22" fillId="0" borderId="21" xfId="0" applyNumberFormat="1" applyFont="1" applyBorder="1" applyAlignment="1"/>
    <xf numFmtId="1" fontId="22" fillId="0" borderId="21" xfId="0" applyNumberFormat="1" applyFont="1" applyBorder="1"/>
    <xf numFmtId="168" fontId="22" fillId="0" borderId="21" xfId="1" applyNumberFormat="1" applyFont="1" applyBorder="1"/>
    <xf numFmtId="168" fontId="22" fillId="0" borderId="20" xfId="0" applyNumberFormat="1" applyFont="1" applyBorder="1"/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wrapText="1"/>
    </xf>
    <xf numFmtId="1" fontId="22" fillId="0" borderId="3" xfId="0" applyNumberFormat="1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167" fontId="22" fillId="0" borderId="23" xfId="0" applyNumberFormat="1" applyFont="1" applyBorder="1" applyAlignment="1">
      <alignment horizontal="right"/>
    </xf>
    <xf numFmtId="1" fontId="22" fillId="0" borderId="3" xfId="0" applyNumberFormat="1" applyFont="1" applyFill="1" applyBorder="1" applyAlignment="1">
      <alignment horizontal="right"/>
    </xf>
    <xf numFmtId="0" fontId="22" fillId="0" borderId="26" xfId="0" applyFont="1" applyBorder="1" applyAlignment="1">
      <alignment vertical="center" wrapText="1"/>
    </xf>
    <xf numFmtId="0" fontId="22" fillId="0" borderId="26" xfId="0" applyFont="1" applyBorder="1"/>
    <xf numFmtId="167" fontId="22" fillId="0" borderId="34" xfId="2" applyNumberFormat="1" applyFont="1" applyBorder="1" applyAlignment="1">
      <alignment horizontal="center"/>
    </xf>
    <xf numFmtId="167" fontId="22" fillId="0" borderId="27" xfId="0" applyNumberFormat="1" applyFont="1" applyBorder="1" applyAlignment="1">
      <alignment horizontal="right"/>
    </xf>
    <xf numFmtId="168" fontId="22" fillId="0" borderId="34" xfId="1" applyNumberFormat="1" applyFont="1" applyBorder="1"/>
    <xf numFmtId="0" fontId="22" fillId="0" borderId="32" xfId="0" applyFont="1" applyBorder="1" applyAlignment="1">
      <alignment wrapText="1"/>
    </xf>
    <xf numFmtId="0" fontId="22" fillId="0" borderId="31" xfId="0" applyFont="1" applyBorder="1"/>
    <xf numFmtId="167" fontId="22" fillId="0" borderId="31" xfId="2" applyNumberFormat="1" applyFont="1" applyBorder="1" applyAlignment="1">
      <alignment horizontal="center"/>
    </xf>
    <xf numFmtId="167" fontId="22" fillId="0" borderId="31" xfId="0" applyNumberFormat="1" applyFont="1" applyBorder="1" applyAlignment="1">
      <alignment horizontal="right"/>
    </xf>
    <xf numFmtId="168" fontId="22" fillId="0" borderId="31" xfId="1" applyNumberFormat="1" applyFont="1" applyBorder="1"/>
    <xf numFmtId="168" fontId="22" fillId="0" borderId="30" xfId="0" applyNumberFormat="1" applyFont="1" applyBorder="1"/>
    <xf numFmtId="0" fontId="26" fillId="3" borderId="0" xfId="0" applyFont="1" applyFill="1" applyBorder="1" applyAlignment="1">
      <alignment horizontal="left"/>
    </xf>
    <xf numFmtId="0" fontId="22" fillId="0" borderId="33" xfId="0" applyFont="1" applyBorder="1"/>
    <xf numFmtId="1" fontId="22" fillId="4" borderId="21" xfId="0" applyNumberFormat="1" applyFont="1" applyFill="1" applyBorder="1" applyAlignment="1">
      <alignment horizontal="center"/>
    </xf>
    <xf numFmtId="0" fontId="22" fillId="0" borderId="32" xfId="0" applyFont="1" applyBorder="1"/>
    <xf numFmtId="0" fontId="22" fillId="0" borderId="37" xfId="0" applyFont="1" applyBorder="1"/>
    <xf numFmtId="1" fontId="22" fillId="0" borderId="31" xfId="0" applyNumberFormat="1" applyFont="1" applyBorder="1"/>
    <xf numFmtId="0" fontId="30" fillId="0" borderId="2" xfId="0" applyFont="1" applyBorder="1" applyAlignment="1">
      <alignment horizontal="center"/>
    </xf>
    <xf numFmtId="0" fontId="19" fillId="0" borderId="0" xfId="0" applyFont="1" applyAlignment="1"/>
    <xf numFmtId="0" fontId="31" fillId="3" borderId="9" xfId="0" applyFont="1" applyFill="1" applyBorder="1"/>
    <xf numFmtId="0" fontId="31" fillId="3" borderId="0" xfId="0" applyFont="1" applyFill="1" applyBorder="1"/>
    <xf numFmtId="0" fontId="28" fillId="5" borderId="9" xfId="0" applyFont="1" applyFill="1" applyBorder="1" applyAlignment="1">
      <alignment horizontal="left" wrapText="1"/>
    </xf>
    <xf numFmtId="0" fontId="28" fillId="5" borderId="0" xfId="0" applyFont="1" applyFill="1" applyBorder="1" applyAlignment="1">
      <alignment horizontal="left" wrapText="1"/>
    </xf>
    <xf numFmtId="0" fontId="22" fillId="3" borderId="9" xfId="0" applyFont="1" applyFill="1" applyBorder="1"/>
    <xf numFmtId="0" fontId="22" fillId="0" borderId="9" xfId="0" applyFont="1" applyBorder="1" applyAlignment="1">
      <alignment horizontal="right"/>
    </xf>
    <xf numFmtId="168" fontId="22" fillId="0" borderId="21" xfId="0" applyNumberFormat="1" applyFont="1" applyBorder="1"/>
    <xf numFmtId="168" fontId="22" fillId="0" borderId="20" xfId="1" applyNumberFormat="1" applyFont="1" applyBorder="1"/>
    <xf numFmtId="168" fontId="22" fillId="0" borderId="34" xfId="0" applyNumberFormat="1" applyFont="1" applyBorder="1"/>
    <xf numFmtId="168" fontId="22" fillId="0" borderId="38" xfId="1" applyNumberFormat="1" applyFont="1" applyBorder="1"/>
    <xf numFmtId="168" fontId="21" fillId="0" borderId="31" xfId="0" applyNumberFormat="1" applyFont="1" applyBorder="1"/>
    <xf numFmtId="168" fontId="21" fillId="0" borderId="30" xfId="0" applyNumberFormat="1" applyFont="1" applyBorder="1"/>
    <xf numFmtId="1" fontId="21" fillId="0" borderId="21" xfId="0" applyNumberFormat="1" applyFont="1" applyBorder="1"/>
    <xf numFmtId="167" fontId="21" fillId="0" borderId="20" xfId="0" applyNumberFormat="1" applyFont="1" applyBorder="1"/>
    <xf numFmtId="1" fontId="21" fillId="0" borderId="20" xfId="0" applyNumberFormat="1" applyFont="1" applyBorder="1"/>
    <xf numFmtId="0" fontId="32" fillId="5" borderId="12" xfId="0" applyFont="1" applyFill="1" applyBorder="1"/>
    <xf numFmtId="0" fontId="32" fillId="5" borderId="11" xfId="0" applyFont="1" applyFill="1" applyBorder="1"/>
    <xf numFmtId="0" fontId="26" fillId="5" borderId="11" xfId="0" applyFont="1" applyFill="1" applyBorder="1"/>
    <xf numFmtId="0" fontId="22" fillId="2" borderId="9" xfId="0" applyFont="1" applyFill="1" applyBorder="1"/>
    <xf numFmtId="0" fontId="22" fillId="2" borderId="0" xfId="0" applyFont="1" applyFill="1" applyBorder="1"/>
    <xf numFmtId="0" fontId="22" fillId="2" borderId="8" xfId="0" applyFont="1" applyFill="1" applyBorder="1"/>
    <xf numFmtId="0" fontId="22" fillId="0" borderId="9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6" fillId="2" borderId="12" xfId="0" applyFont="1" applyFill="1" applyBorder="1"/>
    <xf numFmtId="0" fontId="26" fillId="2" borderId="11" xfId="0" applyFont="1" applyFill="1" applyBorder="1"/>
    <xf numFmtId="0" fontId="26" fillId="2" borderId="10" xfId="0" applyFont="1" applyFill="1" applyBorder="1"/>
    <xf numFmtId="0" fontId="26" fillId="5" borderId="10" xfId="0" applyFont="1" applyFill="1" applyBorder="1"/>
    <xf numFmtId="0" fontId="22" fillId="0" borderId="36" xfId="0" applyFont="1" applyBorder="1"/>
    <xf numFmtId="0" fontId="22" fillId="0" borderId="9" xfId="0" applyFont="1" applyBorder="1"/>
    <xf numFmtId="0" fontId="22" fillId="0" borderId="0" xfId="0" applyFont="1" applyBorder="1"/>
    <xf numFmtId="49" fontId="33" fillId="0" borderId="13" xfId="0" applyNumberFormat="1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65" fontId="22" fillId="0" borderId="3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left"/>
    </xf>
    <xf numFmtId="164" fontId="22" fillId="0" borderId="3" xfId="0" applyNumberFormat="1" applyFont="1" applyBorder="1" applyAlignment="1">
      <alignment horizontal="center"/>
    </xf>
    <xf numFmtId="0" fontId="22" fillId="0" borderId="7" xfId="0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33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Border="1" applyAlignment="1"/>
    <xf numFmtId="0" fontId="22" fillId="0" borderId="8" xfId="0" applyFont="1" applyBorder="1" applyAlignment="1"/>
    <xf numFmtId="0" fontId="26" fillId="3" borderId="0" xfId="0" applyFont="1" applyFill="1" applyBorder="1" applyAlignment="1"/>
    <xf numFmtId="0" fontId="34" fillId="3" borderId="0" xfId="0" applyFont="1" applyFill="1" applyBorder="1" applyAlignment="1"/>
    <xf numFmtId="0" fontId="22" fillId="0" borderId="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49" fontId="33" fillId="0" borderId="6" xfId="0" applyNumberFormat="1" applyFont="1" applyBorder="1" applyAlignment="1">
      <alignment horizontal="left"/>
    </xf>
    <xf numFmtId="49" fontId="33" fillId="0" borderId="5" xfId="0" applyNumberFormat="1" applyFont="1" applyBorder="1" applyAlignment="1">
      <alignment horizontal="left"/>
    </xf>
    <xf numFmtId="49" fontId="33" fillId="0" borderId="4" xfId="0" applyNumberFormat="1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Border="1" applyAlignment="1">
      <alignment horizontal="left"/>
    </xf>
    <xf numFmtId="166" fontId="22" fillId="0" borderId="18" xfId="0" applyNumberFormat="1" applyFont="1" applyBorder="1" applyAlignment="1">
      <alignment horizontal="left"/>
    </xf>
    <xf numFmtId="166" fontId="22" fillId="0" borderId="17" xfId="0" applyNumberFormat="1" applyFont="1" applyBorder="1" applyAlignment="1">
      <alignment horizontal="left"/>
    </xf>
    <xf numFmtId="49" fontId="22" fillId="0" borderId="19" xfId="0" applyNumberFormat="1" applyFont="1" applyBorder="1" applyAlignment="1">
      <alignment horizontal="left"/>
    </xf>
    <xf numFmtId="49" fontId="22" fillId="0" borderId="18" xfId="0" applyNumberFormat="1" applyFont="1" applyBorder="1" applyAlignment="1">
      <alignment horizontal="left"/>
    </xf>
    <xf numFmtId="49" fontId="22" fillId="0" borderId="17" xfId="0" applyNumberFormat="1" applyFont="1" applyBorder="1" applyAlignment="1">
      <alignment horizontal="left"/>
    </xf>
    <xf numFmtId="49" fontId="22" fillId="0" borderId="16" xfId="0" applyNumberFormat="1" applyFont="1" applyBorder="1" applyAlignment="1">
      <alignment horizontal="left"/>
    </xf>
    <xf numFmtId="49" fontId="22" fillId="0" borderId="15" xfId="0" applyNumberFormat="1" applyFont="1" applyBorder="1" applyAlignment="1">
      <alignment horizontal="left"/>
    </xf>
    <xf numFmtId="49" fontId="22" fillId="0" borderId="14" xfId="0" applyNumberFormat="1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32" fillId="5" borderId="6" xfId="0" applyFont="1" applyFill="1" applyBorder="1" applyAlignment="1">
      <alignment horizontal="left"/>
    </xf>
    <xf numFmtId="0" fontId="32" fillId="5" borderId="5" xfId="0" applyFont="1" applyFill="1" applyBorder="1" applyAlignment="1">
      <alignment horizontal="left"/>
    </xf>
    <xf numFmtId="0" fontId="32" fillId="5" borderId="4" xfId="0" applyFont="1" applyFill="1" applyBorder="1" applyAlignment="1">
      <alignment horizontal="left"/>
    </xf>
    <xf numFmtId="0" fontId="32" fillId="5" borderId="11" xfId="0" applyFont="1" applyFill="1" applyBorder="1" applyAlignment="1">
      <alignment horizontal="center" wrapText="1"/>
    </xf>
    <xf numFmtId="0" fontId="32" fillId="5" borderId="10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30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" fontId="22" fillId="4" borderId="23" xfId="0" applyNumberFormat="1" applyFont="1" applyFill="1" applyBorder="1" applyAlignment="1">
      <alignment horizontal="center"/>
    </xf>
    <xf numFmtId="1" fontId="22" fillId="4" borderId="18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2" fillId="4" borderId="17" xfId="0" applyNumberFormat="1" applyFont="1" applyFill="1" applyBorder="1" applyAlignment="1">
      <alignment horizontal="center"/>
    </xf>
    <xf numFmtId="0" fontId="22" fillId="0" borderId="9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32" fillId="0" borderId="9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1" fontId="22" fillId="4" borderId="22" xfId="0" applyNumberFormat="1" applyFont="1" applyFill="1" applyBorder="1" applyAlignment="1">
      <alignment horizontal="center"/>
    </xf>
    <xf numFmtId="1" fontId="22" fillId="4" borderId="45" xfId="0" applyNumberFormat="1" applyFont="1" applyFill="1" applyBorder="1" applyAlignment="1">
      <alignment horizontal="center"/>
    </xf>
    <xf numFmtId="1" fontId="22" fillId="4" borderId="15" xfId="0" applyNumberFormat="1" applyFont="1" applyFill="1" applyBorder="1" applyAlignment="1">
      <alignment horizontal="center"/>
    </xf>
    <xf numFmtId="1" fontId="22" fillId="4" borderId="37" xfId="0" applyNumberFormat="1" applyFont="1" applyFill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34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2" fillId="0" borderId="28" xfId="0" applyFont="1" applyBorder="1" applyAlignment="1">
      <alignment horizontal="center"/>
    </xf>
    <xf numFmtId="168" fontId="22" fillId="0" borderId="0" xfId="0" applyNumberFormat="1" applyFont="1" applyBorder="1" applyAlignment="1">
      <alignment horizontal="center" wrapText="1"/>
    </xf>
    <xf numFmtId="168" fontId="22" fillId="0" borderId="28" xfId="0" applyNumberFormat="1" applyFont="1" applyBorder="1" applyAlignment="1">
      <alignment horizontal="center" wrapText="1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39" xfId="0" applyFont="1" applyBorder="1" applyAlignment="1">
      <alignment horizontal="right"/>
    </xf>
    <xf numFmtId="165" fontId="21" fillId="0" borderId="0" xfId="0" applyNumberFormat="1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1" fontId="22" fillId="4" borderId="28" xfId="0" applyNumberFormat="1" applyFont="1" applyFill="1" applyBorder="1" applyAlignment="1">
      <alignment horizontal="center"/>
    </xf>
    <xf numFmtId="1" fontId="22" fillId="4" borderId="25" xfId="0" applyNumberFormat="1" applyFont="1" applyFill="1" applyBorder="1" applyAlignment="1">
      <alignment horizontal="center"/>
    </xf>
    <xf numFmtId="1" fontId="22" fillId="4" borderId="44" xfId="0" applyNumberFormat="1" applyFont="1" applyFill="1" applyBorder="1" applyAlignment="1">
      <alignment horizontal="center"/>
    </xf>
    <xf numFmtId="1" fontId="22" fillId="4" borderId="14" xfId="0" applyNumberFormat="1" applyFont="1" applyFill="1" applyBorder="1" applyAlignment="1">
      <alignment horizontal="center"/>
    </xf>
    <xf numFmtId="1" fontId="22" fillId="4" borderId="26" xfId="0" applyNumberFormat="1" applyFont="1" applyFill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1" fillId="0" borderId="9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9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28" xfId="0" applyFont="1" applyBorder="1" applyAlignment="1">
      <alignment horizontal="right"/>
    </xf>
    <xf numFmtId="0" fontId="20" fillId="0" borderId="29" xfId="0" applyFont="1" applyBorder="1" applyAlignment="1">
      <alignment horizontal="right"/>
    </xf>
    <xf numFmtId="168" fontId="22" fillId="0" borderId="12" xfId="0" applyNumberFormat="1" applyFont="1" applyBorder="1" applyAlignment="1">
      <alignment horizontal="left"/>
    </xf>
    <xf numFmtId="168" fontId="22" fillId="0" borderId="11" xfId="0" applyNumberFormat="1" applyFont="1" applyBorder="1" applyAlignment="1">
      <alignment horizontal="left"/>
    </xf>
    <xf numFmtId="168" fontId="22" fillId="0" borderId="10" xfId="0" applyNumberFormat="1" applyFont="1" applyBorder="1" applyAlignment="1">
      <alignment horizontal="left"/>
    </xf>
    <xf numFmtId="0" fontId="22" fillId="0" borderId="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8" fontId="22" fillId="0" borderId="9" xfId="0" applyNumberFormat="1" applyFont="1" applyBorder="1" applyAlignment="1">
      <alignment horizontal="left"/>
    </xf>
    <xf numFmtId="168" fontId="22" fillId="0" borderId="0" xfId="0" applyNumberFormat="1" applyFont="1" applyBorder="1" applyAlignment="1">
      <alignment horizontal="left"/>
    </xf>
    <xf numFmtId="168" fontId="22" fillId="0" borderId="8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168" fontId="22" fillId="0" borderId="42" xfId="0" applyNumberFormat="1" applyFont="1" applyBorder="1" applyAlignment="1">
      <alignment horizontal="center"/>
    </xf>
    <xf numFmtId="168" fontId="22" fillId="0" borderId="43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2" fillId="0" borderId="9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6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2" fillId="0" borderId="29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49" fontId="2" fillId="0" borderId="19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6" fontId="2" fillId="0" borderId="19" xfId="0" applyNumberFormat="1" applyFont="1" applyBorder="1" applyAlignment="1">
      <alignment horizontal="left"/>
    </xf>
    <xf numFmtId="166" fontId="2" fillId="0" borderId="18" xfId="0" applyNumberFormat="1" applyFont="1" applyBorder="1" applyAlignment="1">
      <alignment horizontal="left"/>
    </xf>
    <xf numFmtId="166" fontId="2" fillId="0" borderId="17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7" fontId="22" fillId="0" borderId="0" xfId="2" applyNumberFormat="1" applyFont="1" applyBorder="1" applyAlignment="1">
      <alignment horizontal="center"/>
    </xf>
    <xf numFmtId="167" fontId="22" fillId="0" borderId="0" xfId="0" applyNumberFormat="1" applyFont="1" applyBorder="1" applyAlignment="1">
      <alignment horizontal="right"/>
    </xf>
    <xf numFmtId="1" fontId="22" fillId="0" borderId="0" xfId="0" applyNumberFormat="1" applyFont="1" applyBorder="1"/>
    <xf numFmtId="168" fontId="22" fillId="0" borderId="0" xfId="1" applyNumberFormat="1" applyFont="1" applyBorder="1"/>
    <xf numFmtId="168" fontId="22" fillId="0" borderId="8" xfId="0" applyNumberFormat="1" applyFont="1" applyBorder="1"/>
    <xf numFmtId="1" fontId="22" fillId="0" borderId="0" xfId="0" applyNumberFormat="1" applyFont="1" applyFill="1" applyBorder="1" applyAlignment="1">
      <alignment horizontal="center"/>
    </xf>
    <xf numFmtId="0" fontId="26" fillId="3" borderId="12" xfId="0" applyFont="1" applyFill="1" applyBorder="1"/>
    <xf numFmtId="0" fontId="26" fillId="3" borderId="11" xfId="0" applyFont="1" applyFill="1" applyBorder="1"/>
    <xf numFmtId="0" fontId="26" fillId="3" borderId="11" xfId="0" applyFont="1" applyFill="1" applyBorder="1" applyAlignment="1">
      <alignment horizontal="left"/>
    </xf>
    <xf numFmtId="0" fontId="26" fillId="3" borderId="10" xfId="0" applyFont="1" applyFill="1" applyBorder="1"/>
    <xf numFmtId="0" fontId="28" fillId="5" borderId="9" xfId="0" applyFont="1" applyFill="1" applyBorder="1" applyAlignment="1">
      <alignment wrapText="1"/>
    </xf>
    <xf numFmtId="0" fontId="22" fillId="3" borderId="46" xfId="0" applyFont="1" applyFill="1" applyBorder="1"/>
  </cellXfs>
  <cellStyles count="3">
    <cellStyle name="Comma" xfId="1" builtinId="3"/>
    <cellStyle name="Currency" xfId="2" builtinId="4"/>
    <cellStyle name="Normal" xfId="0" builtinId="0" customBuiltin="1"/>
  </cellStyles>
  <dxfs count="0"/>
  <tableStyles count="0" defaultTableStyle="TableStyleMedium2" defaultPivotStyle="PivotStyleLight16"/>
  <colors>
    <mruColors>
      <color rgb="FFAC8100"/>
      <color rgb="FF987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279400</xdr:colOff>
      <xdr:row>5</xdr:row>
      <xdr:rowOff>0</xdr:rowOff>
    </xdr:from>
    <xdr:to>
      <xdr:col>2</xdr:col>
      <xdr:colOff>495300</xdr:colOff>
      <xdr:row>6</xdr:row>
      <xdr:rowOff>12701</xdr:rowOff>
    </xdr:to>
    <xdr:pic>
      <xdr:nvPicPr>
        <xdr:cNvPr id="3" name="Graphic 2" descr="Imag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14800" y="18034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5</xdr:row>
      <xdr:rowOff>0</xdr:rowOff>
    </xdr:from>
    <xdr:to>
      <xdr:col>2</xdr:col>
      <xdr:colOff>508000</xdr:colOff>
      <xdr:row>6</xdr:row>
      <xdr:rowOff>12702</xdr:rowOff>
    </xdr:to>
    <xdr:pic>
      <xdr:nvPicPr>
        <xdr:cNvPr id="4" name="Graphic 3" descr="Imag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27500" y="19939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5</xdr:row>
      <xdr:rowOff>0</xdr:rowOff>
    </xdr:from>
    <xdr:to>
      <xdr:col>2</xdr:col>
      <xdr:colOff>508000</xdr:colOff>
      <xdr:row>6</xdr:row>
      <xdr:rowOff>12702</xdr:rowOff>
    </xdr:to>
    <xdr:pic>
      <xdr:nvPicPr>
        <xdr:cNvPr id="5" name="Graphic 4" descr="Imag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27500" y="21971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5</xdr:row>
      <xdr:rowOff>0</xdr:rowOff>
    </xdr:from>
    <xdr:to>
      <xdr:col>2</xdr:col>
      <xdr:colOff>508000</xdr:colOff>
      <xdr:row>6</xdr:row>
      <xdr:rowOff>12701</xdr:rowOff>
    </xdr:to>
    <xdr:pic>
      <xdr:nvPicPr>
        <xdr:cNvPr id="6" name="Graphic 5" descr="Imag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27500" y="24003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23</xdr:row>
      <xdr:rowOff>0</xdr:rowOff>
    </xdr:from>
    <xdr:to>
      <xdr:col>2</xdr:col>
      <xdr:colOff>508000</xdr:colOff>
      <xdr:row>24</xdr:row>
      <xdr:rowOff>12698</xdr:rowOff>
    </xdr:to>
    <xdr:pic>
      <xdr:nvPicPr>
        <xdr:cNvPr id="11" name="Graphic 10" descr="Image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70400" y="88646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24</xdr:row>
      <xdr:rowOff>12700</xdr:rowOff>
    </xdr:from>
    <xdr:to>
      <xdr:col>2</xdr:col>
      <xdr:colOff>508000</xdr:colOff>
      <xdr:row>25</xdr:row>
      <xdr:rowOff>25401</xdr:rowOff>
    </xdr:to>
    <xdr:pic>
      <xdr:nvPicPr>
        <xdr:cNvPr id="12" name="Graphic 11" descr="Image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70400" y="88646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25</xdr:row>
      <xdr:rowOff>12700</xdr:rowOff>
    </xdr:from>
    <xdr:to>
      <xdr:col>2</xdr:col>
      <xdr:colOff>508000</xdr:colOff>
      <xdr:row>26</xdr:row>
      <xdr:rowOff>25401</xdr:rowOff>
    </xdr:to>
    <xdr:pic>
      <xdr:nvPicPr>
        <xdr:cNvPr id="13" name="Graphic 12" descr="Image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27500" y="56261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26</xdr:row>
      <xdr:rowOff>12700</xdr:rowOff>
    </xdr:from>
    <xdr:to>
      <xdr:col>2</xdr:col>
      <xdr:colOff>508000</xdr:colOff>
      <xdr:row>27</xdr:row>
      <xdr:rowOff>25399</xdr:rowOff>
    </xdr:to>
    <xdr:pic>
      <xdr:nvPicPr>
        <xdr:cNvPr id="14" name="Graphic 13" descr="Image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70400" y="88646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27</xdr:row>
      <xdr:rowOff>12700</xdr:rowOff>
    </xdr:from>
    <xdr:to>
      <xdr:col>2</xdr:col>
      <xdr:colOff>508000</xdr:colOff>
      <xdr:row>28</xdr:row>
      <xdr:rowOff>25399</xdr:rowOff>
    </xdr:to>
    <xdr:pic>
      <xdr:nvPicPr>
        <xdr:cNvPr id="15" name="Graphic 14" descr="Images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27500" y="60325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28</xdr:row>
      <xdr:rowOff>12700</xdr:rowOff>
    </xdr:from>
    <xdr:to>
      <xdr:col>2</xdr:col>
      <xdr:colOff>508000</xdr:colOff>
      <xdr:row>29</xdr:row>
      <xdr:rowOff>25402</xdr:rowOff>
    </xdr:to>
    <xdr:pic>
      <xdr:nvPicPr>
        <xdr:cNvPr id="16" name="Graphic 15" descr="Image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70400" y="106299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29</xdr:row>
      <xdr:rowOff>25400</xdr:rowOff>
    </xdr:from>
    <xdr:to>
      <xdr:col>2</xdr:col>
      <xdr:colOff>508000</xdr:colOff>
      <xdr:row>30</xdr:row>
      <xdr:rowOff>27938</xdr:rowOff>
    </xdr:to>
    <xdr:pic>
      <xdr:nvPicPr>
        <xdr:cNvPr id="17" name="Graphic 16" descr="Image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70400" y="10845800"/>
          <a:ext cx="215900" cy="215900"/>
        </a:xfrm>
        <a:prstGeom prst="rect">
          <a:avLst/>
        </a:prstGeom>
      </xdr:spPr>
    </xdr:pic>
    <xdr:clientData/>
  </xdr:twoCellAnchor>
  <xdr:oneCellAnchor>
    <xdr:from>
      <xdr:col>2</xdr:col>
      <xdr:colOff>317500</xdr:colOff>
      <xdr:row>8</xdr:row>
      <xdr:rowOff>0</xdr:rowOff>
    </xdr:from>
    <xdr:ext cx="215900" cy="215900"/>
    <xdr:pic>
      <xdr:nvPicPr>
        <xdr:cNvPr id="30" name="Graphic 29" descr="Images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62400" y="35052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317500</xdr:colOff>
      <xdr:row>9</xdr:row>
      <xdr:rowOff>12700</xdr:rowOff>
    </xdr:from>
    <xdr:ext cx="215900" cy="215900"/>
    <xdr:pic>
      <xdr:nvPicPr>
        <xdr:cNvPr id="31" name="Graphic 30" descr="Images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62400" y="39497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317500</xdr:colOff>
      <xdr:row>10</xdr:row>
      <xdr:rowOff>12700</xdr:rowOff>
    </xdr:from>
    <xdr:ext cx="215900" cy="215900"/>
    <xdr:pic>
      <xdr:nvPicPr>
        <xdr:cNvPr id="32" name="Graphic 31" descr="Images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800" y="107950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11</xdr:row>
      <xdr:rowOff>114300</xdr:rowOff>
    </xdr:from>
    <xdr:ext cx="215900" cy="215900"/>
    <xdr:pic>
      <xdr:nvPicPr>
        <xdr:cNvPr id="33" name="Graphic 32" descr="Images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49700" y="42291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12</xdr:row>
      <xdr:rowOff>101600</xdr:rowOff>
    </xdr:from>
    <xdr:ext cx="215900" cy="215900"/>
    <xdr:pic>
      <xdr:nvPicPr>
        <xdr:cNvPr id="34" name="Graphic 33" descr="Images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3100" y="113030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13</xdr:row>
      <xdr:rowOff>101600</xdr:rowOff>
    </xdr:from>
    <xdr:ext cx="215900" cy="215900"/>
    <xdr:pic>
      <xdr:nvPicPr>
        <xdr:cNvPr id="35" name="Graphic 34" descr="Images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3100" y="117348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14</xdr:row>
      <xdr:rowOff>127000</xdr:rowOff>
    </xdr:from>
    <xdr:ext cx="215900" cy="215900"/>
    <xdr:pic>
      <xdr:nvPicPr>
        <xdr:cNvPr id="36" name="Graphic 35" descr="Images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3100" y="121920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15</xdr:row>
      <xdr:rowOff>127000</xdr:rowOff>
    </xdr:from>
    <xdr:ext cx="215900" cy="215900"/>
    <xdr:pic>
      <xdr:nvPicPr>
        <xdr:cNvPr id="37" name="Graphic 36" descr="Images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3100" y="126238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16</xdr:row>
      <xdr:rowOff>127000</xdr:rowOff>
    </xdr:from>
    <xdr:ext cx="215900" cy="215900"/>
    <xdr:pic>
      <xdr:nvPicPr>
        <xdr:cNvPr id="38" name="Graphic 37" descr="Images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3100" y="130556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17</xdr:row>
      <xdr:rowOff>101600</xdr:rowOff>
    </xdr:from>
    <xdr:ext cx="215900" cy="215900"/>
    <xdr:pic>
      <xdr:nvPicPr>
        <xdr:cNvPr id="39" name="Graphic 38" descr="Images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49700" y="6807200"/>
          <a:ext cx="215900" cy="215900"/>
        </a:xfrm>
        <a:prstGeom prst="rect">
          <a:avLst/>
        </a:prstGeom>
      </xdr:spPr>
    </xdr:pic>
    <xdr:clientData/>
  </xdr:oneCellAnchor>
  <xdr:oneCellAnchor>
    <xdr:from>
      <xdr:col>2</xdr:col>
      <xdr:colOff>304800</xdr:colOff>
      <xdr:row>18</xdr:row>
      <xdr:rowOff>114300</xdr:rowOff>
    </xdr:from>
    <xdr:ext cx="215900" cy="215900"/>
    <xdr:pic>
      <xdr:nvPicPr>
        <xdr:cNvPr id="40" name="Graphic 39" descr="Images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3100" y="13703300"/>
          <a:ext cx="215900" cy="2159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4</xdr:row>
          <xdr:rowOff>12700</xdr:rowOff>
        </xdr:from>
        <xdr:to>
          <xdr:col>5</xdr:col>
          <xdr:colOff>584200</xdr:colOff>
          <xdr:row>6</xdr:row>
          <xdr:rowOff>88900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4</xdr:row>
          <xdr:rowOff>12700</xdr:rowOff>
        </xdr:from>
        <xdr:to>
          <xdr:col>9</xdr:col>
          <xdr:colOff>596900</xdr:colOff>
          <xdr:row>6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19</xdr:row>
          <xdr:rowOff>127000</xdr:rowOff>
        </xdr:from>
        <xdr:to>
          <xdr:col>8</xdr:col>
          <xdr:colOff>596900</xdr:colOff>
          <xdr:row>21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19</xdr:row>
          <xdr:rowOff>127000</xdr:rowOff>
        </xdr:from>
        <xdr:to>
          <xdr:col>10</xdr:col>
          <xdr:colOff>596900</xdr:colOff>
          <xdr:row>21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292100</xdr:colOff>
      <xdr:row>34</xdr:row>
      <xdr:rowOff>0</xdr:rowOff>
    </xdr:from>
    <xdr:ext cx="215900" cy="224366"/>
    <xdr:pic>
      <xdr:nvPicPr>
        <xdr:cNvPr id="28" name="Graphic 27" descr="Images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34933" y="6519333"/>
          <a:ext cx="215900" cy="224366"/>
        </a:xfrm>
        <a:prstGeom prst="rect">
          <a:avLst/>
        </a:prstGeom>
      </xdr:spPr>
    </xdr:pic>
    <xdr:clientData/>
  </xdr:oneCellAnchor>
  <xdr:oneCellAnchor>
    <xdr:from>
      <xdr:col>2</xdr:col>
      <xdr:colOff>292100</xdr:colOff>
      <xdr:row>35</xdr:row>
      <xdr:rowOff>12700</xdr:rowOff>
    </xdr:from>
    <xdr:ext cx="215900" cy="224367"/>
    <xdr:pic>
      <xdr:nvPicPr>
        <xdr:cNvPr id="29" name="Graphic 28" descr="Images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34933" y="6743700"/>
          <a:ext cx="215900" cy="224367"/>
        </a:xfrm>
        <a:prstGeom prst="rect">
          <a:avLst/>
        </a:prstGeom>
      </xdr:spPr>
    </xdr:pic>
    <xdr:clientData/>
  </xdr:oneCellAnchor>
  <xdr:oneCellAnchor>
    <xdr:from>
      <xdr:col>2</xdr:col>
      <xdr:colOff>292100</xdr:colOff>
      <xdr:row>36</xdr:row>
      <xdr:rowOff>12700</xdr:rowOff>
    </xdr:from>
    <xdr:ext cx="215900" cy="224367"/>
    <xdr:pic>
      <xdr:nvPicPr>
        <xdr:cNvPr id="41" name="Graphic 40" descr="Images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34933" y="6955367"/>
          <a:ext cx="215900" cy="22436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30</xdr:row>
          <xdr:rowOff>127000</xdr:rowOff>
        </xdr:from>
        <xdr:to>
          <xdr:col>10</xdr:col>
          <xdr:colOff>596900</xdr:colOff>
          <xdr:row>32</xdr:row>
          <xdr:rowOff>88900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292100</xdr:colOff>
      <xdr:row>41</xdr:row>
      <xdr:rowOff>0</xdr:rowOff>
    </xdr:from>
    <xdr:ext cx="215900" cy="224366"/>
    <xdr:pic>
      <xdr:nvPicPr>
        <xdr:cNvPr id="42" name="Graphic 41" descr="Images">
          <a:extLst>
            <a:ext uri="{FF2B5EF4-FFF2-40B4-BE49-F238E27FC236}">
              <a16:creationId xmlns:a16="http://schemas.microsoft.com/office/drawing/2014/main" id="{3DE85130-66BB-0148-81E2-F43368711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62477" y="8913962"/>
          <a:ext cx="215900" cy="224366"/>
        </a:xfrm>
        <a:prstGeom prst="rect">
          <a:avLst/>
        </a:prstGeom>
      </xdr:spPr>
    </xdr:pic>
    <xdr:clientData/>
  </xdr:oneCellAnchor>
  <xdr:oneCellAnchor>
    <xdr:from>
      <xdr:col>2</xdr:col>
      <xdr:colOff>292100</xdr:colOff>
      <xdr:row>42</xdr:row>
      <xdr:rowOff>12700</xdr:rowOff>
    </xdr:from>
    <xdr:ext cx="215900" cy="224367"/>
    <xdr:pic>
      <xdr:nvPicPr>
        <xdr:cNvPr id="43" name="Graphic 42" descr="Images">
          <a:extLst>
            <a:ext uri="{FF2B5EF4-FFF2-40B4-BE49-F238E27FC236}">
              <a16:creationId xmlns:a16="http://schemas.microsoft.com/office/drawing/2014/main" id="{46C1BBB1-9188-DF40-8D87-6073363BF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62477" y="9130342"/>
          <a:ext cx="215900" cy="224367"/>
        </a:xfrm>
        <a:prstGeom prst="rect">
          <a:avLst/>
        </a:prstGeom>
      </xdr:spPr>
    </xdr:pic>
    <xdr:clientData/>
  </xdr:oneCellAnchor>
  <xdr:oneCellAnchor>
    <xdr:from>
      <xdr:col>2</xdr:col>
      <xdr:colOff>292100</xdr:colOff>
      <xdr:row>43</xdr:row>
      <xdr:rowOff>12700</xdr:rowOff>
    </xdr:from>
    <xdr:ext cx="215900" cy="224367"/>
    <xdr:pic>
      <xdr:nvPicPr>
        <xdr:cNvPr id="44" name="Graphic 43" descr="Images">
          <a:extLst>
            <a:ext uri="{FF2B5EF4-FFF2-40B4-BE49-F238E27FC236}">
              <a16:creationId xmlns:a16="http://schemas.microsoft.com/office/drawing/2014/main" id="{686C7434-9486-9B4F-AE0D-3CFA28656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62477" y="9334021"/>
          <a:ext cx="215900" cy="22436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304800</xdr:colOff>
          <xdr:row>37</xdr:row>
          <xdr:rowOff>127000</xdr:rowOff>
        </xdr:from>
        <xdr:ext cx="292100" cy="405202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39B337C-B9CB-6E40-B23E-9617E17A4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34A0-D658-BB45-93B1-6A1FDCFDC4E0}">
  <dimension ref="A1:X104"/>
  <sheetViews>
    <sheetView showGridLines="0" showRowColHeaders="0" tabSelected="1" showRuler="0" view="pageBreakPreview" zoomScaleNormal="106" zoomScaleSheetLayoutView="100" zoomScalePageLayoutView="61" workbookViewId="0">
      <selection activeCell="B50" sqref="B50:R52"/>
    </sheetView>
  </sheetViews>
  <sheetFormatPr baseColWidth="10" defaultRowHeight="16"/>
  <cols>
    <col min="1" max="1" width="9.1640625" style="1" customWidth="1"/>
    <col min="2" max="2" width="37.6640625" style="1" customWidth="1"/>
    <col min="3" max="3" width="10.83203125" style="1" customWidth="1"/>
    <col min="4" max="4" width="11.33203125" style="3" customWidth="1"/>
    <col min="5" max="5" width="9.6640625" style="1" customWidth="1"/>
    <col min="6" max="6" width="9.5" style="1" customWidth="1"/>
    <col min="7" max="7" width="13.83203125" style="1" customWidth="1"/>
    <col min="8" max="8" width="14.5" style="1" customWidth="1"/>
    <col min="9" max="9" width="10.83203125" style="2"/>
    <col min="10" max="13" width="10.83203125" style="1"/>
    <col min="14" max="14" width="10.83203125" style="1" customWidth="1"/>
    <col min="15" max="15" width="1.6640625" style="1" customWidth="1"/>
    <col min="16" max="16" width="11.33203125" style="1" customWidth="1"/>
    <col min="17" max="17" width="10.83203125" style="1"/>
    <col min="18" max="18" width="13.1640625" style="1" customWidth="1"/>
    <col min="19" max="19" width="3" style="1" customWidth="1"/>
    <col min="20" max="16384" width="10.83203125" style="1"/>
  </cols>
  <sheetData>
    <row r="1" spans="1:24" ht="17" thickBot="1">
      <c r="B1" s="5"/>
      <c r="C1" s="5"/>
      <c r="D1" s="85"/>
      <c r="E1" s="5"/>
      <c r="F1" s="5"/>
      <c r="G1" s="5"/>
      <c r="H1" s="5"/>
      <c r="I1" s="13"/>
      <c r="J1" s="5"/>
      <c r="K1" s="5"/>
      <c r="L1" s="5"/>
      <c r="M1" s="5"/>
      <c r="N1" s="5"/>
      <c r="O1" s="5"/>
      <c r="P1" s="5"/>
      <c r="Q1" s="5"/>
      <c r="R1" s="5"/>
    </row>
    <row r="2" spans="1:24" ht="22">
      <c r="A2" s="274"/>
      <c r="B2" s="222" t="s">
        <v>40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78" t="s">
        <v>87</v>
      </c>
      <c r="O2" s="278"/>
      <c r="P2" s="278"/>
      <c r="Q2" s="254"/>
      <c r="R2" s="255"/>
      <c r="S2" s="294"/>
      <c r="T2" s="86"/>
    </row>
    <row r="3" spans="1:24" ht="8" customHeight="1">
      <c r="A3" s="274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  <c r="S3" s="294"/>
      <c r="T3" s="86"/>
    </row>
    <row r="4" spans="1:24" ht="21" customHeight="1">
      <c r="A4" s="274"/>
      <c r="B4" s="278" t="s">
        <v>86</v>
      </c>
      <c r="C4" s="279"/>
      <c r="D4" s="261"/>
      <c r="E4" s="262"/>
      <c r="F4" s="262"/>
      <c r="G4" s="262"/>
      <c r="H4" s="262"/>
      <c r="I4" s="262"/>
      <c r="J4" s="263"/>
      <c r="K4" s="280" t="s">
        <v>84</v>
      </c>
      <c r="L4" s="279"/>
      <c r="M4" s="261"/>
      <c r="N4" s="262"/>
      <c r="O4" s="263"/>
      <c r="P4" s="87" t="s">
        <v>82</v>
      </c>
      <c r="Q4" s="264"/>
      <c r="R4" s="265"/>
      <c r="S4" s="294"/>
      <c r="T4" s="86"/>
    </row>
    <row r="5" spans="1:24" ht="8" customHeight="1">
      <c r="A5" s="274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1"/>
      <c r="S5" s="294"/>
      <c r="T5" s="86"/>
      <c r="U5" s="84"/>
      <c r="V5" s="84"/>
      <c r="W5" s="84"/>
      <c r="X5" s="84"/>
    </row>
    <row r="6" spans="1:24">
      <c r="A6" s="274"/>
      <c r="B6" s="88" t="s">
        <v>135</v>
      </c>
      <c r="C6" s="88"/>
      <c r="D6" s="88"/>
      <c r="E6" s="183"/>
      <c r="F6" s="182"/>
      <c r="G6" s="88"/>
      <c r="H6" s="88"/>
      <c r="I6" s="243"/>
      <c r="J6" s="244"/>
      <c r="K6" s="88"/>
      <c r="L6" s="88"/>
      <c r="M6" s="88"/>
      <c r="N6" s="88"/>
      <c r="O6" s="88"/>
      <c r="P6" s="88"/>
      <c r="Q6" s="88"/>
      <c r="R6" s="89"/>
      <c r="S6" s="294"/>
      <c r="T6" s="86"/>
      <c r="U6" s="84"/>
      <c r="V6" s="84"/>
      <c r="W6" s="84"/>
      <c r="X6" s="84"/>
    </row>
    <row r="7" spans="1:24" ht="32">
      <c r="A7" s="274"/>
      <c r="B7" s="90" t="s">
        <v>138</v>
      </c>
      <c r="C7" s="90"/>
      <c r="D7" s="91" t="s">
        <v>52</v>
      </c>
      <c r="E7" s="91"/>
      <c r="F7" s="91" t="s">
        <v>51</v>
      </c>
      <c r="G7" s="91" t="s">
        <v>128</v>
      </c>
      <c r="H7" s="91" t="s">
        <v>129</v>
      </c>
      <c r="I7" s="92" t="s">
        <v>50</v>
      </c>
      <c r="J7" s="93" t="s">
        <v>38</v>
      </c>
      <c r="K7" s="94" t="s">
        <v>37</v>
      </c>
      <c r="L7" s="95" t="s">
        <v>36</v>
      </c>
      <c r="M7" s="96" t="s">
        <v>35</v>
      </c>
      <c r="N7" s="91" t="s">
        <v>34</v>
      </c>
      <c r="O7" s="97"/>
      <c r="P7" s="98" t="s">
        <v>33</v>
      </c>
      <c r="Q7" s="98" t="s">
        <v>32</v>
      </c>
      <c r="R7" s="99" t="s">
        <v>27</v>
      </c>
      <c r="S7" s="294"/>
      <c r="T7" s="86"/>
      <c r="U7" s="84"/>
      <c r="V7" s="84"/>
      <c r="W7" s="84"/>
      <c r="X7" s="84"/>
    </row>
    <row r="8" spans="1:24" ht="8" customHeight="1">
      <c r="A8" s="274"/>
      <c r="B8" s="100"/>
      <c r="C8" s="100"/>
      <c r="D8" s="101"/>
      <c r="E8" s="100"/>
      <c r="F8" s="100"/>
      <c r="G8" s="100"/>
      <c r="H8" s="100"/>
      <c r="I8" s="102"/>
      <c r="J8" s="100"/>
      <c r="K8" s="100"/>
      <c r="L8" s="100"/>
      <c r="M8" s="100"/>
      <c r="N8" s="100"/>
      <c r="O8" s="100"/>
      <c r="P8" s="100"/>
      <c r="Q8" s="100"/>
      <c r="R8" s="103"/>
      <c r="S8" s="294"/>
      <c r="T8" s="86"/>
      <c r="U8" s="84"/>
      <c r="V8" s="84"/>
      <c r="W8" s="84"/>
      <c r="X8" s="84"/>
    </row>
    <row r="9" spans="1:24">
      <c r="A9" s="274"/>
      <c r="B9" s="104" t="s">
        <v>88</v>
      </c>
      <c r="C9" s="104"/>
      <c r="D9" s="105" t="s">
        <v>46</v>
      </c>
      <c r="E9" s="105"/>
      <c r="F9" s="105">
        <v>4.5</v>
      </c>
      <c r="G9" s="105">
        <v>9</v>
      </c>
      <c r="H9" s="105">
        <v>10</v>
      </c>
      <c r="I9" s="106">
        <f>F9*12</f>
        <v>54</v>
      </c>
      <c r="J9" s="107"/>
      <c r="K9" s="108"/>
      <c r="L9" s="109"/>
      <c r="M9" s="109"/>
      <c r="N9" s="109"/>
      <c r="O9" s="295"/>
      <c r="P9" s="110">
        <f>(J9+K9+L9+M9+N9)*12</f>
        <v>0</v>
      </c>
      <c r="Q9" s="110">
        <f>J9+K9+L9+M9+N9</f>
        <v>0</v>
      </c>
      <c r="R9" s="111">
        <f t="shared" ref="R9:R19" si="0">Q9*I9</f>
        <v>0</v>
      </c>
      <c r="S9" s="294"/>
      <c r="T9" s="86"/>
      <c r="U9" s="84"/>
      <c r="V9" s="84"/>
      <c r="W9" s="84"/>
      <c r="X9" s="84"/>
    </row>
    <row r="10" spans="1:24">
      <c r="A10" s="274"/>
      <c r="B10" s="104" t="s">
        <v>89</v>
      </c>
      <c r="C10" s="104"/>
      <c r="D10" s="105" t="s">
        <v>46</v>
      </c>
      <c r="E10" s="105"/>
      <c r="F10" s="105">
        <v>6</v>
      </c>
      <c r="G10" s="105">
        <v>12</v>
      </c>
      <c r="H10" s="105">
        <v>13</v>
      </c>
      <c r="I10" s="106">
        <f>F10*12</f>
        <v>72</v>
      </c>
      <c r="J10" s="107"/>
      <c r="K10" s="108"/>
      <c r="L10" s="109"/>
      <c r="M10" s="109"/>
      <c r="N10" s="109"/>
      <c r="O10" s="295"/>
      <c r="P10" s="110">
        <f>(J10+K10+L10+M10+N10)*12</f>
        <v>0</v>
      </c>
      <c r="Q10" s="110">
        <f>J10+K10+L10+M10+N10</f>
        <v>0</v>
      </c>
      <c r="R10" s="111">
        <f t="shared" si="0"/>
        <v>0</v>
      </c>
      <c r="S10" s="294"/>
      <c r="T10" s="86"/>
      <c r="U10" s="84"/>
      <c r="V10" s="84"/>
      <c r="W10" s="84"/>
      <c r="X10" s="84"/>
    </row>
    <row r="11" spans="1:24">
      <c r="A11" s="274"/>
      <c r="B11" s="104" t="s">
        <v>90</v>
      </c>
      <c r="C11" s="104"/>
      <c r="D11" s="105" t="s">
        <v>46</v>
      </c>
      <c r="E11" s="105"/>
      <c r="F11" s="105">
        <v>9.5</v>
      </c>
      <c r="G11" s="105">
        <v>19</v>
      </c>
      <c r="H11" s="105">
        <v>20</v>
      </c>
      <c r="I11" s="106">
        <f>F11*12</f>
        <v>114</v>
      </c>
      <c r="J11" s="107"/>
      <c r="K11" s="108"/>
      <c r="L11" s="109"/>
      <c r="M11" s="109"/>
      <c r="N11" s="109"/>
      <c r="O11" s="295"/>
      <c r="P11" s="110">
        <f>(J11+K11+L11+M11+N11)*12</f>
        <v>0</v>
      </c>
      <c r="Q11" s="110">
        <f>J11+K11+L11+M11+N11</f>
        <v>0</v>
      </c>
      <c r="R11" s="111">
        <f t="shared" si="0"/>
        <v>0</v>
      </c>
      <c r="S11" s="294"/>
      <c r="T11" s="86"/>
      <c r="U11" s="84"/>
      <c r="V11" s="84"/>
      <c r="W11" s="84"/>
      <c r="X11" s="84"/>
    </row>
    <row r="12" spans="1:24" ht="21" customHeight="1" thickBot="1">
      <c r="A12" s="274"/>
      <c r="B12" s="112" t="s">
        <v>98</v>
      </c>
      <c r="C12" s="104"/>
      <c r="D12" s="105" t="s">
        <v>43</v>
      </c>
      <c r="E12" s="105"/>
      <c r="F12" s="105">
        <v>4.5</v>
      </c>
      <c r="G12" s="105">
        <v>9</v>
      </c>
      <c r="H12" s="105">
        <v>10</v>
      </c>
      <c r="I12" s="106">
        <f>F12*18</f>
        <v>81</v>
      </c>
      <c r="J12" s="107"/>
      <c r="K12" s="226"/>
      <c r="L12" s="227"/>
      <c r="M12" s="227"/>
      <c r="N12" s="260"/>
      <c r="O12" s="295"/>
      <c r="P12" s="110">
        <f t="shared" ref="P12:P17" si="1">(J12+K12+L12+M12+N12)*18</f>
        <v>0</v>
      </c>
      <c r="Q12" s="110">
        <f>J12+K12+L12+M12+N12</f>
        <v>0</v>
      </c>
      <c r="R12" s="111">
        <f t="shared" si="0"/>
        <v>0</v>
      </c>
      <c r="S12" s="294"/>
      <c r="T12" s="86"/>
      <c r="U12" s="84"/>
      <c r="V12" s="84"/>
      <c r="W12" s="84"/>
      <c r="X12" s="84"/>
    </row>
    <row r="13" spans="1:24" ht="35" thickBot="1">
      <c r="A13" s="274"/>
      <c r="B13" s="113" t="s">
        <v>99</v>
      </c>
      <c r="C13" s="104"/>
      <c r="D13" s="105" t="s">
        <v>43</v>
      </c>
      <c r="E13" s="105"/>
      <c r="F13" s="105">
        <v>4.5</v>
      </c>
      <c r="G13" s="105">
        <v>9</v>
      </c>
      <c r="H13" s="105">
        <v>10</v>
      </c>
      <c r="I13" s="106">
        <f>F13*18</f>
        <v>81</v>
      </c>
      <c r="J13" s="226"/>
      <c r="K13" s="227"/>
      <c r="L13" s="227"/>
      <c r="M13" s="227"/>
      <c r="N13" s="114"/>
      <c r="O13" s="245"/>
      <c r="P13" s="110">
        <f t="shared" si="1"/>
        <v>0</v>
      </c>
      <c r="Q13" s="110">
        <f t="shared" ref="Q13:Q15" si="2">J13+K13+L13+M13+N13</f>
        <v>0</v>
      </c>
      <c r="R13" s="111">
        <f t="shared" si="0"/>
        <v>0</v>
      </c>
      <c r="S13" s="294"/>
      <c r="T13" s="86"/>
      <c r="U13" s="84"/>
      <c r="V13" s="84"/>
      <c r="W13" s="84"/>
      <c r="X13" s="84"/>
    </row>
    <row r="14" spans="1:24" ht="35" thickBot="1">
      <c r="A14" s="274"/>
      <c r="B14" s="113" t="s">
        <v>100</v>
      </c>
      <c r="C14" s="104"/>
      <c r="D14" s="105" t="s">
        <v>43</v>
      </c>
      <c r="E14" s="105"/>
      <c r="F14" s="105">
        <v>4.5</v>
      </c>
      <c r="G14" s="105">
        <v>9</v>
      </c>
      <c r="H14" s="105">
        <v>10</v>
      </c>
      <c r="I14" s="106">
        <f>F14*18</f>
        <v>81</v>
      </c>
      <c r="J14" s="228"/>
      <c r="K14" s="227"/>
      <c r="L14" s="227"/>
      <c r="M14" s="229"/>
      <c r="N14" s="115"/>
      <c r="O14" s="245"/>
      <c r="P14" s="110">
        <f t="shared" si="1"/>
        <v>0</v>
      </c>
      <c r="Q14" s="110">
        <f t="shared" si="2"/>
        <v>0</v>
      </c>
      <c r="R14" s="111">
        <f t="shared" si="0"/>
        <v>0</v>
      </c>
      <c r="S14" s="294"/>
      <c r="T14" s="86"/>
      <c r="U14" s="84"/>
      <c r="V14" s="84"/>
      <c r="W14" s="84"/>
      <c r="X14" s="84"/>
    </row>
    <row r="15" spans="1:24" ht="34" customHeight="1" thickBot="1">
      <c r="A15" s="274"/>
      <c r="B15" s="112" t="s">
        <v>101</v>
      </c>
      <c r="C15" s="104"/>
      <c r="D15" s="105" t="s">
        <v>43</v>
      </c>
      <c r="E15" s="105">
        <v>4.5</v>
      </c>
      <c r="F15" s="105">
        <v>6</v>
      </c>
      <c r="G15" s="105" t="s">
        <v>130</v>
      </c>
      <c r="H15" s="105" t="s">
        <v>131</v>
      </c>
      <c r="I15" s="116">
        <f>F15*9+E15*9</f>
        <v>94.5</v>
      </c>
      <c r="J15" s="117"/>
      <c r="K15" s="227"/>
      <c r="L15" s="227"/>
      <c r="M15" s="227"/>
      <c r="N15" s="256"/>
      <c r="O15" s="295"/>
      <c r="P15" s="110">
        <f t="shared" si="1"/>
        <v>0</v>
      </c>
      <c r="Q15" s="110">
        <f t="shared" si="2"/>
        <v>0</v>
      </c>
      <c r="R15" s="111">
        <f t="shared" si="0"/>
        <v>0</v>
      </c>
      <c r="S15" s="294"/>
      <c r="T15" s="86"/>
      <c r="U15" s="84"/>
      <c r="V15" s="84"/>
      <c r="W15" s="84"/>
      <c r="X15" s="84"/>
    </row>
    <row r="16" spans="1:24" ht="35" thickBot="1">
      <c r="A16" s="274"/>
      <c r="B16" s="113" t="s">
        <v>102</v>
      </c>
      <c r="C16" s="104"/>
      <c r="D16" s="105" t="s">
        <v>43</v>
      </c>
      <c r="E16" s="105">
        <v>4.5</v>
      </c>
      <c r="F16" s="105">
        <v>6</v>
      </c>
      <c r="G16" s="105" t="s">
        <v>130</v>
      </c>
      <c r="H16" s="105" t="s">
        <v>131</v>
      </c>
      <c r="I16" s="106">
        <f>F16*9+E16*9</f>
        <v>94.5</v>
      </c>
      <c r="J16" s="257"/>
      <c r="K16" s="227"/>
      <c r="L16" s="227"/>
      <c r="M16" s="227"/>
      <c r="N16" s="114"/>
      <c r="O16" s="245"/>
      <c r="P16" s="110">
        <f t="shared" si="1"/>
        <v>0</v>
      </c>
      <c r="Q16" s="110">
        <f>J12+K12+L12+M12+N12</f>
        <v>0</v>
      </c>
      <c r="R16" s="111">
        <f t="shared" si="0"/>
        <v>0</v>
      </c>
      <c r="S16" s="294"/>
      <c r="T16" s="86"/>
      <c r="U16" s="84"/>
      <c r="V16" s="84"/>
      <c r="W16" s="84"/>
      <c r="X16" s="84"/>
    </row>
    <row r="17" spans="1:20" ht="35" thickBot="1">
      <c r="A17" s="274"/>
      <c r="B17" s="113" t="s">
        <v>103</v>
      </c>
      <c r="C17" s="104"/>
      <c r="D17" s="105" t="s">
        <v>43</v>
      </c>
      <c r="E17" s="105">
        <v>4.5</v>
      </c>
      <c r="F17" s="105">
        <v>6</v>
      </c>
      <c r="G17" s="105" t="s">
        <v>130</v>
      </c>
      <c r="H17" s="105" t="s">
        <v>131</v>
      </c>
      <c r="I17" s="106">
        <f>F17*9+E17*9</f>
        <v>94.5</v>
      </c>
      <c r="J17" s="228"/>
      <c r="K17" s="227"/>
      <c r="L17" s="227"/>
      <c r="M17" s="227"/>
      <c r="N17" s="114"/>
      <c r="O17" s="245"/>
      <c r="P17" s="110">
        <f t="shared" si="1"/>
        <v>0</v>
      </c>
      <c r="Q17" s="110">
        <f>J17+K17+L17+M17+N17</f>
        <v>0</v>
      </c>
      <c r="R17" s="111">
        <f t="shared" si="0"/>
        <v>0</v>
      </c>
      <c r="S17" s="294"/>
      <c r="T17" s="86"/>
    </row>
    <row r="18" spans="1:20" ht="34" customHeight="1" thickBot="1">
      <c r="A18" s="274"/>
      <c r="B18" s="118" t="s">
        <v>104</v>
      </c>
      <c r="C18" s="119"/>
      <c r="D18" s="120" t="s">
        <v>41</v>
      </c>
      <c r="E18" s="120"/>
      <c r="F18" s="120">
        <v>4.5</v>
      </c>
      <c r="G18" s="120">
        <v>9</v>
      </c>
      <c r="H18" s="120">
        <v>10</v>
      </c>
      <c r="I18" s="121">
        <f>F18*36</f>
        <v>162</v>
      </c>
      <c r="J18" s="117"/>
      <c r="K18" s="227"/>
      <c r="L18" s="227"/>
      <c r="M18" s="227"/>
      <c r="N18" s="256"/>
      <c r="O18" s="295"/>
      <c r="P18" s="122">
        <f>(J18+K18+L18+M18+N18)*36</f>
        <v>0</v>
      </c>
      <c r="Q18" s="110">
        <f>J18+K18+L18+M18+N18</f>
        <v>0</v>
      </c>
      <c r="R18" s="111">
        <f t="shared" si="0"/>
        <v>0</v>
      </c>
      <c r="S18" s="294"/>
      <c r="T18" s="86"/>
    </row>
    <row r="19" spans="1:20" ht="34" customHeight="1" thickBot="1">
      <c r="A19" s="274"/>
      <c r="B19" s="123" t="s">
        <v>105</v>
      </c>
      <c r="C19" s="124"/>
      <c r="D19" s="125" t="s">
        <v>41</v>
      </c>
      <c r="E19" s="125"/>
      <c r="F19" s="125">
        <v>4.5</v>
      </c>
      <c r="G19" s="125">
        <v>9</v>
      </c>
      <c r="H19" s="125">
        <v>10</v>
      </c>
      <c r="I19" s="126">
        <f>F19*36</f>
        <v>162</v>
      </c>
      <c r="J19" s="258"/>
      <c r="K19" s="238"/>
      <c r="L19" s="238"/>
      <c r="M19" s="259"/>
      <c r="N19" s="114"/>
      <c r="O19" s="296"/>
      <c r="P19" s="127">
        <f>(J19+K19+L19+M19+N19)*36</f>
        <v>0</v>
      </c>
      <c r="Q19" s="127">
        <f>J19+K19+L19+M19+N19</f>
        <v>0</v>
      </c>
      <c r="R19" s="128">
        <f t="shared" si="0"/>
        <v>0</v>
      </c>
      <c r="S19" s="294"/>
      <c r="T19" s="86"/>
    </row>
    <row r="20" spans="1:20">
      <c r="A20" s="274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9"/>
      <c r="S20" s="294"/>
      <c r="T20" s="86"/>
    </row>
    <row r="21" spans="1:20" ht="18" customHeight="1">
      <c r="A21" s="274"/>
      <c r="B21" s="88" t="s">
        <v>140</v>
      </c>
      <c r="C21" s="88"/>
      <c r="D21" s="88"/>
      <c r="E21" s="88"/>
      <c r="F21" s="88"/>
      <c r="G21" s="88"/>
      <c r="H21" s="243" t="s">
        <v>137</v>
      </c>
      <c r="I21" s="244"/>
      <c r="J21" s="243" t="s">
        <v>139</v>
      </c>
      <c r="K21" s="244"/>
      <c r="L21" s="88"/>
      <c r="M21" s="88"/>
      <c r="N21" s="88"/>
      <c r="O21" s="88"/>
      <c r="P21" s="88"/>
      <c r="Q21" s="88"/>
      <c r="R21" s="89"/>
      <c r="S21" s="294"/>
      <c r="T21" s="86"/>
    </row>
    <row r="22" spans="1:20" ht="32">
      <c r="A22" s="274"/>
      <c r="B22" s="90" t="s">
        <v>97</v>
      </c>
      <c r="C22" s="90"/>
      <c r="D22" s="91" t="s">
        <v>52</v>
      </c>
      <c r="E22" s="91"/>
      <c r="F22" s="91" t="s">
        <v>51</v>
      </c>
      <c r="G22" s="91" t="s">
        <v>128</v>
      </c>
      <c r="H22" s="91" t="s">
        <v>129</v>
      </c>
      <c r="I22" s="92" t="s">
        <v>50</v>
      </c>
      <c r="J22" s="93" t="s">
        <v>38</v>
      </c>
      <c r="K22" s="94" t="s">
        <v>37</v>
      </c>
      <c r="L22" s="95" t="s">
        <v>36</v>
      </c>
      <c r="M22" s="96" t="s">
        <v>35</v>
      </c>
      <c r="N22" s="91" t="s">
        <v>34</v>
      </c>
      <c r="O22" s="97"/>
      <c r="P22" s="98" t="s">
        <v>33</v>
      </c>
      <c r="Q22" s="98" t="s">
        <v>32</v>
      </c>
      <c r="R22" s="99" t="s">
        <v>27</v>
      </c>
      <c r="S22" s="294"/>
      <c r="T22" s="86"/>
    </row>
    <row r="23" spans="1:20" ht="8" customHeight="1">
      <c r="A23" s="274"/>
      <c r="B23" s="100"/>
      <c r="C23" s="100"/>
      <c r="D23" s="101"/>
      <c r="E23" s="100"/>
      <c r="F23" s="100"/>
      <c r="G23" s="100"/>
      <c r="H23" s="100"/>
      <c r="I23" s="102"/>
      <c r="J23" s="100"/>
      <c r="K23" s="100"/>
      <c r="L23" s="100"/>
      <c r="M23" s="100"/>
      <c r="N23" s="100"/>
      <c r="O23" s="100"/>
      <c r="P23" s="100"/>
      <c r="Q23" s="100"/>
      <c r="R23" s="103"/>
      <c r="S23" s="294"/>
      <c r="T23" s="86"/>
    </row>
    <row r="24" spans="1:20">
      <c r="A24" s="274"/>
      <c r="B24" s="130" t="s">
        <v>59</v>
      </c>
      <c r="C24" s="104"/>
      <c r="D24" s="105" t="s">
        <v>46</v>
      </c>
      <c r="E24" s="105"/>
      <c r="F24" s="105">
        <v>4.5</v>
      </c>
      <c r="G24" s="105">
        <v>9</v>
      </c>
      <c r="H24" s="105">
        <v>10</v>
      </c>
      <c r="I24" s="106">
        <f>F24*12</f>
        <v>54</v>
      </c>
      <c r="J24" s="109"/>
      <c r="K24" s="109"/>
      <c r="L24" s="109"/>
      <c r="M24" s="109"/>
      <c r="N24" s="131"/>
      <c r="O24" s="295"/>
      <c r="P24" s="110">
        <f>(J24+K24+L24+M24+N24)*12</f>
        <v>0</v>
      </c>
      <c r="Q24" s="110">
        <f t="shared" ref="Q24:Q30" si="3">J24+K24+L24+M24+N24</f>
        <v>0</v>
      </c>
      <c r="R24" s="111">
        <f t="shared" ref="R24:R30" si="4">Q24*I24</f>
        <v>0</v>
      </c>
      <c r="S24" s="294"/>
      <c r="T24" s="86"/>
    </row>
    <row r="25" spans="1:20">
      <c r="A25" s="274"/>
      <c r="B25" s="130" t="s">
        <v>59</v>
      </c>
      <c r="C25" s="104"/>
      <c r="D25" s="105" t="s">
        <v>56</v>
      </c>
      <c r="E25" s="105"/>
      <c r="F25" s="105">
        <v>4.5</v>
      </c>
      <c r="G25" s="105">
        <v>9</v>
      </c>
      <c r="H25" s="105">
        <v>10</v>
      </c>
      <c r="I25" s="106">
        <f>F25*24</f>
        <v>108</v>
      </c>
      <c r="J25" s="109"/>
      <c r="K25" s="109"/>
      <c r="L25" s="109"/>
      <c r="M25" s="109"/>
      <c r="N25" s="131"/>
      <c r="O25" s="295"/>
      <c r="P25" s="110">
        <f>(J25+K25+L25+M25)*24</f>
        <v>0</v>
      </c>
      <c r="Q25" s="110">
        <f t="shared" si="3"/>
        <v>0</v>
      </c>
      <c r="R25" s="111">
        <f t="shared" si="4"/>
        <v>0</v>
      </c>
      <c r="S25" s="294"/>
      <c r="T25" s="86"/>
    </row>
    <row r="26" spans="1:20">
      <c r="A26" s="274"/>
      <c r="B26" s="130" t="s">
        <v>58</v>
      </c>
      <c r="C26" s="104"/>
      <c r="D26" s="105" t="s">
        <v>46</v>
      </c>
      <c r="E26" s="105"/>
      <c r="F26" s="105">
        <v>6</v>
      </c>
      <c r="G26" s="105">
        <v>12</v>
      </c>
      <c r="H26" s="105">
        <v>13</v>
      </c>
      <c r="I26" s="106">
        <f>F26*12</f>
        <v>72</v>
      </c>
      <c r="J26" s="109"/>
      <c r="K26" s="109"/>
      <c r="L26" s="109"/>
      <c r="M26" s="109"/>
      <c r="N26" s="131"/>
      <c r="O26" s="295"/>
      <c r="P26" s="110">
        <f>(J26+K26+L26+M26+N26)*12</f>
        <v>0</v>
      </c>
      <c r="Q26" s="110">
        <f t="shared" si="3"/>
        <v>0</v>
      </c>
      <c r="R26" s="111">
        <f t="shared" si="4"/>
        <v>0</v>
      </c>
      <c r="S26" s="294"/>
      <c r="T26" s="86"/>
    </row>
    <row r="27" spans="1:20">
      <c r="A27" s="274"/>
      <c r="B27" s="130" t="s">
        <v>58</v>
      </c>
      <c r="C27" s="104"/>
      <c r="D27" s="105" t="s">
        <v>56</v>
      </c>
      <c r="E27" s="105"/>
      <c r="F27" s="105">
        <v>6</v>
      </c>
      <c r="G27" s="105">
        <v>12</v>
      </c>
      <c r="H27" s="105">
        <v>13</v>
      </c>
      <c r="I27" s="106">
        <f>F27*24</f>
        <v>144</v>
      </c>
      <c r="J27" s="109"/>
      <c r="K27" s="109"/>
      <c r="L27" s="109"/>
      <c r="M27" s="109"/>
      <c r="N27" s="131"/>
      <c r="O27" s="295"/>
      <c r="P27" s="110">
        <f>(J27+K27+L27+M27)*24</f>
        <v>0</v>
      </c>
      <c r="Q27" s="110">
        <f t="shared" si="3"/>
        <v>0</v>
      </c>
      <c r="R27" s="111">
        <f t="shared" si="4"/>
        <v>0</v>
      </c>
      <c r="S27" s="294"/>
      <c r="T27" s="86"/>
    </row>
    <row r="28" spans="1:20">
      <c r="A28" s="274"/>
      <c r="B28" s="130" t="s">
        <v>57</v>
      </c>
      <c r="C28" s="104"/>
      <c r="D28" s="105" t="s">
        <v>46</v>
      </c>
      <c r="E28" s="105"/>
      <c r="F28" s="105">
        <v>9.5</v>
      </c>
      <c r="G28" s="105">
        <v>19</v>
      </c>
      <c r="H28" s="105">
        <v>20</v>
      </c>
      <c r="I28" s="106">
        <f>F28*12</f>
        <v>114</v>
      </c>
      <c r="J28" s="109"/>
      <c r="K28" s="109"/>
      <c r="L28" s="109"/>
      <c r="M28" s="109"/>
      <c r="N28" s="131"/>
      <c r="O28" s="295"/>
      <c r="P28" s="110">
        <f>(J28+K28+L28+M28+N28)*12</f>
        <v>0</v>
      </c>
      <c r="Q28" s="110">
        <f t="shared" si="3"/>
        <v>0</v>
      </c>
      <c r="R28" s="111">
        <f t="shared" si="4"/>
        <v>0</v>
      </c>
      <c r="S28" s="294"/>
      <c r="T28" s="86"/>
    </row>
    <row r="29" spans="1:20">
      <c r="A29" s="274"/>
      <c r="B29" s="130" t="s">
        <v>57</v>
      </c>
      <c r="C29" s="104"/>
      <c r="D29" s="105" t="s">
        <v>56</v>
      </c>
      <c r="E29" s="105"/>
      <c r="F29" s="105">
        <v>9.5</v>
      </c>
      <c r="G29" s="105">
        <v>19</v>
      </c>
      <c r="H29" s="105">
        <v>20</v>
      </c>
      <c r="I29" s="106">
        <f>F29*24</f>
        <v>228</v>
      </c>
      <c r="J29" s="109"/>
      <c r="K29" s="109"/>
      <c r="L29" s="109"/>
      <c r="M29" s="109"/>
      <c r="N29" s="131"/>
      <c r="O29" s="295"/>
      <c r="P29" s="110">
        <f>(J29+K29+L29+M29)*24</f>
        <v>0</v>
      </c>
      <c r="Q29" s="110">
        <f t="shared" si="3"/>
        <v>0</v>
      </c>
      <c r="R29" s="111">
        <f t="shared" si="4"/>
        <v>0</v>
      </c>
      <c r="S29" s="294"/>
      <c r="T29" s="86"/>
    </row>
    <row r="30" spans="1:20" ht="17" thickBot="1">
      <c r="A30" s="274"/>
      <c r="B30" s="132" t="s">
        <v>55</v>
      </c>
      <c r="C30" s="133"/>
      <c r="D30" s="125" t="s">
        <v>117</v>
      </c>
      <c r="E30" s="125"/>
      <c r="F30" s="125">
        <v>22.5</v>
      </c>
      <c r="G30" s="125">
        <v>45</v>
      </c>
      <c r="H30" s="125">
        <v>48</v>
      </c>
      <c r="I30" s="126">
        <f>F30*4</f>
        <v>90</v>
      </c>
      <c r="J30" s="134"/>
      <c r="K30" s="237"/>
      <c r="L30" s="238"/>
      <c r="M30" s="238"/>
      <c r="N30" s="239"/>
      <c r="O30" s="295"/>
      <c r="P30" s="127">
        <f>(J30+K30+L30+M30+N30)*12</f>
        <v>0</v>
      </c>
      <c r="Q30" s="127">
        <f t="shared" si="3"/>
        <v>0</v>
      </c>
      <c r="R30" s="128">
        <f t="shared" si="4"/>
        <v>0</v>
      </c>
      <c r="S30" s="294"/>
      <c r="T30" s="86"/>
    </row>
    <row r="31" spans="1:20" ht="17" thickBot="1">
      <c r="A31" s="274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2"/>
      <c r="S31" s="294"/>
      <c r="T31" s="86"/>
    </row>
    <row r="32" spans="1:20" ht="18" customHeight="1">
      <c r="A32" s="274"/>
      <c r="B32" s="88" t="s">
        <v>136</v>
      </c>
      <c r="C32" s="88"/>
      <c r="D32" s="88"/>
      <c r="E32" s="88"/>
      <c r="F32" s="88"/>
      <c r="G32" s="88"/>
      <c r="H32" s="88"/>
      <c r="I32" s="88"/>
      <c r="J32" s="129"/>
      <c r="K32" s="88"/>
      <c r="L32" s="88"/>
      <c r="M32" s="88"/>
      <c r="N32" s="88"/>
      <c r="O32" s="88"/>
      <c r="P32" s="88"/>
      <c r="Q32" s="88"/>
      <c r="R32" s="89"/>
      <c r="S32" s="294"/>
      <c r="T32" s="86"/>
    </row>
    <row r="33" spans="1:20" ht="32">
      <c r="A33" s="274"/>
      <c r="B33" s="90" t="s">
        <v>97</v>
      </c>
      <c r="C33" s="90"/>
      <c r="D33" s="91" t="s">
        <v>52</v>
      </c>
      <c r="E33" s="91"/>
      <c r="F33" s="91" t="s">
        <v>51</v>
      </c>
      <c r="G33" s="91" t="s">
        <v>128</v>
      </c>
      <c r="H33" s="91" t="s">
        <v>129</v>
      </c>
      <c r="I33" s="92" t="s">
        <v>50</v>
      </c>
      <c r="J33" s="93" t="s">
        <v>134</v>
      </c>
      <c r="K33" s="91"/>
      <c r="L33" s="91"/>
      <c r="M33" s="91"/>
      <c r="N33" s="91"/>
      <c r="O33" s="97"/>
      <c r="P33" s="98" t="s">
        <v>33</v>
      </c>
      <c r="Q33" s="98" t="s">
        <v>32</v>
      </c>
      <c r="R33" s="99" t="s">
        <v>27</v>
      </c>
      <c r="S33" s="294"/>
      <c r="T33" s="86"/>
    </row>
    <row r="34" spans="1:20" ht="8" customHeight="1">
      <c r="A34" s="274"/>
      <c r="B34" s="100"/>
      <c r="C34" s="100"/>
      <c r="D34" s="101"/>
      <c r="E34" s="100"/>
      <c r="F34" s="100"/>
      <c r="G34" s="100"/>
      <c r="H34" s="100"/>
      <c r="I34" s="102"/>
      <c r="J34" s="100"/>
      <c r="K34" s="100"/>
      <c r="L34" s="100"/>
      <c r="M34" s="100"/>
      <c r="N34" s="100"/>
      <c r="O34" s="100"/>
      <c r="P34" s="100"/>
      <c r="Q34" s="100"/>
      <c r="R34" s="103"/>
      <c r="S34" s="294"/>
      <c r="T34" s="86"/>
    </row>
    <row r="35" spans="1:20">
      <c r="A35" s="274"/>
      <c r="B35" s="104" t="s">
        <v>59</v>
      </c>
      <c r="C35" s="104"/>
      <c r="D35" s="105" t="s">
        <v>56</v>
      </c>
      <c r="E35" s="105"/>
      <c r="F35" s="105">
        <v>2.5</v>
      </c>
      <c r="G35" s="105">
        <v>5</v>
      </c>
      <c r="H35" s="105">
        <v>6</v>
      </c>
      <c r="I35" s="106">
        <f>F35*24</f>
        <v>60</v>
      </c>
      <c r="J35" s="109"/>
      <c r="K35" s="226"/>
      <c r="L35" s="227"/>
      <c r="M35" s="227"/>
      <c r="N35" s="236"/>
      <c r="O35" s="295"/>
      <c r="P35" s="110">
        <f>(J35+K35+L35+M35+N35)*12</f>
        <v>0</v>
      </c>
      <c r="Q35" s="110">
        <f t="shared" ref="Q35:Q37" si="5">J35+K35+L35+M35+N35</f>
        <v>0</v>
      </c>
      <c r="R35" s="111">
        <f>Q35*I35</f>
        <v>0</v>
      </c>
      <c r="S35" s="294"/>
      <c r="T35" s="86"/>
    </row>
    <row r="36" spans="1:20">
      <c r="A36" s="274"/>
      <c r="B36" s="104" t="s">
        <v>118</v>
      </c>
      <c r="C36" s="104"/>
      <c r="D36" s="105" t="s">
        <v>56</v>
      </c>
      <c r="E36" s="105"/>
      <c r="F36" s="105">
        <v>4</v>
      </c>
      <c r="G36" s="105">
        <v>8</v>
      </c>
      <c r="H36" s="105">
        <v>9</v>
      </c>
      <c r="I36" s="106">
        <f>F36*24</f>
        <v>96</v>
      </c>
      <c r="J36" s="109"/>
      <c r="K36" s="226"/>
      <c r="L36" s="227"/>
      <c r="M36" s="227"/>
      <c r="N36" s="236"/>
      <c r="O36" s="295"/>
      <c r="P36" s="110">
        <f>(J36+K36+L36+M36)*24</f>
        <v>0</v>
      </c>
      <c r="Q36" s="110">
        <f t="shared" si="5"/>
        <v>0</v>
      </c>
      <c r="R36" s="111">
        <f>Q36*I36</f>
        <v>0</v>
      </c>
      <c r="S36" s="294"/>
      <c r="T36" s="86"/>
    </row>
    <row r="37" spans="1:20" ht="17" thickBot="1">
      <c r="A37" s="274"/>
      <c r="B37" s="133" t="s">
        <v>57</v>
      </c>
      <c r="C37" s="133"/>
      <c r="D37" s="125" t="s">
        <v>56</v>
      </c>
      <c r="E37" s="125"/>
      <c r="F37" s="125">
        <v>5</v>
      </c>
      <c r="G37" s="125">
        <v>10</v>
      </c>
      <c r="H37" s="125">
        <v>11</v>
      </c>
      <c r="I37" s="126">
        <f>F37*24</f>
        <v>120</v>
      </c>
      <c r="J37" s="134"/>
      <c r="K37" s="237"/>
      <c r="L37" s="238"/>
      <c r="M37" s="238"/>
      <c r="N37" s="239"/>
      <c r="O37" s="297"/>
      <c r="P37" s="127">
        <f>(J37+K37+L37+M37+N37)*12</f>
        <v>0</v>
      </c>
      <c r="Q37" s="127">
        <f t="shared" si="5"/>
        <v>0</v>
      </c>
      <c r="R37" s="128">
        <f>Q37*I37</f>
        <v>0</v>
      </c>
      <c r="S37" s="294"/>
      <c r="T37" s="86"/>
    </row>
    <row r="38" spans="1:20" ht="17" thickBot="1">
      <c r="A38" s="274"/>
      <c r="B38" s="167"/>
      <c r="C38" s="167"/>
      <c r="D38" s="366"/>
      <c r="E38" s="366"/>
      <c r="F38" s="366"/>
      <c r="G38" s="366"/>
      <c r="H38" s="366"/>
      <c r="I38" s="367"/>
      <c r="J38" s="368"/>
      <c r="K38" s="371"/>
      <c r="L38" s="371"/>
      <c r="M38" s="371"/>
      <c r="N38" s="371"/>
      <c r="O38" s="184"/>
      <c r="P38" s="369"/>
      <c r="Q38" s="369"/>
      <c r="R38" s="370"/>
      <c r="S38" s="294"/>
      <c r="T38" s="86"/>
    </row>
    <row r="39" spans="1:20" ht="20" customHeight="1">
      <c r="A39" s="274"/>
      <c r="B39" s="372" t="s">
        <v>141</v>
      </c>
      <c r="C39" s="373"/>
      <c r="D39" s="373"/>
      <c r="E39" s="373"/>
      <c r="F39" s="373"/>
      <c r="G39" s="373"/>
      <c r="H39" s="373"/>
      <c r="I39" s="373"/>
      <c r="J39" s="374"/>
      <c r="K39" s="373"/>
      <c r="L39" s="373"/>
      <c r="M39" s="373"/>
      <c r="N39" s="373"/>
      <c r="O39" s="373"/>
      <c r="P39" s="373"/>
      <c r="Q39" s="373"/>
      <c r="R39" s="375"/>
      <c r="S39" s="294"/>
      <c r="T39" s="86"/>
    </row>
    <row r="40" spans="1:20" ht="32">
      <c r="A40" s="274"/>
      <c r="B40" s="376" t="s">
        <v>97</v>
      </c>
      <c r="C40" s="90"/>
      <c r="D40" s="91" t="s">
        <v>52</v>
      </c>
      <c r="E40" s="91"/>
      <c r="F40" s="91" t="s">
        <v>51</v>
      </c>
      <c r="G40" s="91" t="s">
        <v>128</v>
      </c>
      <c r="H40" s="91" t="s">
        <v>129</v>
      </c>
      <c r="I40" s="92" t="s">
        <v>50</v>
      </c>
      <c r="J40" s="93" t="s">
        <v>134</v>
      </c>
      <c r="K40" s="91"/>
      <c r="L40" s="91"/>
      <c r="M40" s="91"/>
      <c r="N40" s="91"/>
      <c r="O40" s="97"/>
      <c r="P40" s="98" t="s">
        <v>33</v>
      </c>
      <c r="Q40" s="98" t="s">
        <v>32</v>
      </c>
      <c r="R40" s="99" t="s">
        <v>27</v>
      </c>
      <c r="S40" s="294"/>
      <c r="T40" s="86"/>
    </row>
    <row r="41" spans="1:20" ht="22" customHeight="1">
      <c r="A41" s="275"/>
      <c r="B41" s="377"/>
      <c r="C41" s="100"/>
      <c r="D41" s="101"/>
      <c r="E41" s="100"/>
      <c r="F41" s="100"/>
      <c r="G41" s="100"/>
      <c r="H41" s="100"/>
      <c r="I41" s="102"/>
      <c r="J41" s="100"/>
      <c r="K41" s="100"/>
      <c r="L41" s="100"/>
      <c r="M41" s="100"/>
      <c r="N41" s="100"/>
      <c r="O41" s="100"/>
      <c r="P41" s="100"/>
      <c r="Q41" s="100"/>
      <c r="R41" s="103"/>
      <c r="S41" s="294"/>
      <c r="T41" s="86"/>
    </row>
    <row r="42" spans="1:20">
      <c r="A42" s="275"/>
      <c r="B42" s="130" t="s">
        <v>57</v>
      </c>
      <c r="C42" s="104"/>
      <c r="D42" s="105" t="s">
        <v>56</v>
      </c>
      <c r="E42" s="105"/>
      <c r="F42" s="105">
        <v>5</v>
      </c>
      <c r="G42" s="105">
        <v>10</v>
      </c>
      <c r="H42" s="105">
        <v>11</v>
      </c>
      <c r="I42" s="106">
        <v>120</v>
      </c>
      <c r="J42" s="109"/>
      <c r="K42" s="226"/>
      <c r="L42" s="227"/>
      <c r="M42" s="227"/>
      <c r="N42" s="236"/>
      <c r="O42" s="295"/>
      <c r="P42" s="110">
        <f>(J42+K42+L42+M42+N42)*12</f>
        <v>0</v>
      </c>
      <c r="Q42" s="110">
        <f t="shared" ref="Q42:Q44" si="6">J42+K42+L42+M42+N42</f>
        <v>0</v>
      </c>
      <c r="R42" s="111">
        <f>Q42*I42</f>
        <v>0</v>
      </c>
      <c r="S42" s="294"/>
      <c r="T42" s="86"/>
    </row>
    <row r="43" spans="1:20">
      <c r="A43" s="275"/>
      <c r="B43" s="130" t="s">
        <v>55</v>
      </c>
      <c r="C43" s="104"/>
      <c r="D43" s="105" t="s">
        <v>117</v>
      </c>
      <c r="E43" s="105"/>
      <c r="F43" s="105">
        <v>7.5</v>
      </c>
      <c r="G43" s="105">
        <v>15</v>
      </c>
      <c r="H43" s="105">
        <v>16</v>
      </c>
      <c r="I43" s="106">
        <v>54</v>
      </c>
      <c r="J43" s="109"/>
      <c r="K43" s="226"/>
      <c r="L43" s="227"/>
      <c r="M43" s="227"/>
      <c r="N43" s="236"/>
      <c r="O43" s="295"/>
      <c r="P43" s="110">
        <f>(J43+K43+L43+M43)*24</f>
        <v>0</v>
      </c>
      <c r="Q43" s="110">
        <f t="shared" si="6"/>
        <v>0</v>
      </c>
      <c r="R43" s="111">
        <f>Q43*I43</f>
        <v>0</v>
      </c>
      <c r="S43" s="294"/>
      <c r="T43" s="86"/>
    </row>
    <row r="44" spans="1:20" ht="17" thickBot="1">
      <c r="A44" s="275"/>
      <c r="B44" s="132" t="s">
        <v>142</v>
      </c>
      <c r="C44" s="133"/>
      <c r="D44" s="125" t="s">
        <v>46</v>
      </c>
      <c r="E44" s="125"/>
      <c r="F44" s="125">
        <v>13.5</v>
      </c>
      <c r="G44" s="125">
        <v>27</v>
      </c>
      <c r="H44" s="125">
        <v>28</v>
      </c>
      <c r="I44" s="126">
        <v>162</v>
      </c>
      <c r="J44" s="134"/>
      <c r="K44" s="237"/>
      <c r="L44" s="238"/>
      <c r="M44" s="238"/>
      <c r="N44" s="239"/>
      <c r="O44" s="297"/>
      <c r="P44" s="127">
        <f>(J44+K44+L44+M44+N44)*12</f>
        <v>0</v>
      </c>
      <c r="Q44" s="127">
        <f t="shared" si="6"/>
        <v>0</v>
      </c>
      <c r="R44" s="128">
        <f>Q44*I44</f>
        <v>0</v>
      </c>
      <c r="S44" s="294"/>
      <c r="T44" s="86"/>
    </row>
    <row r="45" spans="1:20" ht="17" thickBot="1">
      <c r="A45" s="275"/>
      <c r="B45" s="167"/>
      <c r="C45" s="167"/>
      <c r="D45" s="366"/>
      <c r="E45" s="366"/>
      <c r="F45" s="366"/>
      <c r="G45" s="366"/>
      <c r="H45" s="366"/>
      <c r="I45" s="367"/>
      <c r="J45" s="368"/>
      <c r="K45" s="371"/>
      <c r="L45" s="371"/>
      <c r="M45" s="371"/>
      <c r="N45" s="371"/>
      <c r="O45" s="184"/>
      <c r="P45" s="369"/>
      <c r="Q45" s="369"/>
      <c r="R45" s="370"/>
      <c r="S45" s="294"/>
      <c r="T45" s="86"/>
    </row>
    <row r="46" spans="1:20">
      <c r="A46" s="275"/>
      <c r="B46" s="310" t="s">
        <v>1</v>
      </c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2"/>
      <c r="S46" s="294"/>
      <c r="T46" s="86"/>
    </row>
    <row r="47" spans="1:20" ht="7" customHeight="1">
      <c r="A47" s="275"/>
      <c r="B47" s="300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2"/>
      <c r="S47" s="294"/>
      <c r="T47" s="86"/>
    </row>
    <row r="48" spans="1:20" ht="19" thickBot="1">
      <c r="A48" s="275"/>
      <c r="B48" s="224" t="s">
        <v>0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135" t="s">
        <v>132</v>
      </c>
      <c r="S48" s="294"/>
      <c r="T48" s="86"/>
    </row>
    <row r="49" spans="1:20" ht="23" thickBot="1">
      <c r="A49" s="27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294"/>
      <c r="T49" s="86"/>
    </row>
    <row r="50" spans="1:20">
      <c r="A50" s="275"/>
      <c r="B50" s="218" t="s">
        <v>40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20"/>
      <c r="S50" s="294"/>
      <c r="T50" s="86"/>
    </row>
    <row r="51" spans="1:20">
      <c r="A51" s="275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3"/>
      <c r="S51" s="294"/>
      <c r="T51" s="86"/>
    </row>
    <row r="52" spans="1:20">
      <c r="A52" s="275"/>
      <c r="B52" s="221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3"/>
      <c r="S52" s="294"/>
      <c r="T52" s="86"/>
    </row>
    <row r="53" spans="1:20">
      <c r="A53" s="275"/>
      <c r="B53" s="137" t="s">
        <v>114</v>
      </c>
      <c r="C53" s="13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9"/>
      <c r="S53" s="294"/>
      <c r="T53" s="86"/>
    </row>
    <row r="54" spans="1:20" ht="32">
      <c r="A54" s="275"/>
      <c r="B54" s="139" t="s">
        <v>39</v>
      </c>
      <c r="C54" s="140"/>
      <c r="D54" s="91"/>
      <c r="E54" s="91"/>
      <c r="F54" s="91" t="s">
        <v>27</v>
      </c>
      <c r="G54" s="91"/>
      <c r="H54" s="91"/>
      <c r="I54" s="91"/>
      <c r="J54" s="93" t="s">
        <v>38</v>
      </c>
      <c r="K54" s="94" t="s">
        <v>37</v>
      </c>
      <c r="L54" s="95" t="s">
        <v>36</v>
      </c>
      <c r="M54" s="96" t="s">
        <v>35</v>
      </c>
      <c r="N54" s="91" t="s">
        <v>34</v>
      </c>
      <c r="O54" s="97"/>
      <c r="P54" s="98" t="s">
        <v>33</v>
      </c>
      <c r="Q54" s="98" t="s">
        <v>32</v>
      </c>
      <c r="R54" s="99" t="s">
        <v>27</v>
      </c>
      <c r="S54" s="294"/>
      <c r="T54" s="86"/>
    </row>
    <row r="55" spans="1:20">
      <c r="A55" s="275"/>
      <c r="B55" s="141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3"/>
      <c r="S55" s="294"/>
      <c r="T55" s="86"/>
    </row>
    <row r="56" spans="1:20">
      <c r="A56" s="275"/>
      <c r="B56" s="142" t="s">
        <v>24</v>
      </c>
      <c r="C56" s="246">
        <f>D4</f>
        <v>0</v>
      </c>
      <c r="D56" s="246"/>
      <c r="E56" s="247"/>
      <c r="F56" s="240" t="s">
        <v>28</v>
      </c>
      <c r="G56" s="241"/>
      <c r="H56" s="241"/>
      <c r="I56" s="242"/>
      <c r="J56" s="143">
        <f>SUM(J9:J19)</f>
        <v>0</v>
      </c>
      <c r="K56" s="143">
        <f>SUM(K9:K19)</f>
        <v>0</v>
      </c>
      <c r="L56" s="143">
        <f>SUM(L9:L19)</f>
        <v>0</v>
      </c>
      <c r="M56" s="143">
        <f>SUM(M9:M19)</f>
        <v>0</v>
      </c>
      <c r="N56" s="143">
        <f>SUM(N9:N19)</f>
        <v>0</v>
      </c>
      <c r="O56" s="298" t="e">
        <f>SUM(#REF!)+SUM(O9:O19)+SUM(O24:O30)</f>
        <v>#REF!</v>
      </c>
      <c r="P56" s="110">
        <f>SUM(P9:P19)</f>
        <v>0</v>
      </c>
      <c r="Q56" s="110">
        <f>SUM(Q9:Q19)</f>
        <v>0</v>
      </c>
      <c r="R56" s="144">
        <f>SUM(R9:R19)</f>
        <v>0</v>
      </c>
      <c r="S56" s="294"/>
      <c r="T56" s="86"/>
    </row>
    <row r="57" spans="1:20">
      <c r="A57" s="275"/>
      <c r="B57" s="142"/>
      <c r="C57" s="198"/>
      <c r="D57" s="198"/>
      <c r="E57" s="245"/>
      <c r="F57" s="240" t="s">
        <v>29</v>
      </c>
      <c r="G57" s="241"/>
      <c r="H57" s="241"/>
      <c r="I57" s="242"/>
      <c r="J57" s="143">
        <f>SUM(J24:J30)</f>
        <v>0</v>
      </c>
      <c r="K57" s="143">
        <f>SUM(K24:K30)</f>
        <v>0</v>
      </c>
      <c r="L57" s="143">
        <f>SUM(L24:L30)</f>
        <v>0</v>
      </c>
      <c r="M57" s="143">
        <f>SUM(M24:M30)</f>
        <v>0</v>
      </c>
      <c r="N57" s="143">
        <f>SUM(N24:N30)</f>
        <v>0</v>
      </c>
      <c r="O57" s="298"/>
      <c r="P57" s="110">
        <f>SUM(P24:P30)</f>
        <v>0</v>
      </c>
      <c r="Q57" s="110">
        <f>SUM(Q24:Q30)</f>
        <v>0</v>
      </c>
      <c r="R57" s="144">
        <f>SUM(R24:R30)</f>
        <v>0</v>
      </c>
      <c r="S57" s="294"/>
      <c r="T57" s="86"/>
    </row>
    <row r="58" spans="1:20" ht="33" customHeight="1">
      <c r="A58" s="275"/>
      <c r="B58" s="142" t="s">
        <v>23</v>
      </c>
      <c r="C58" s="246">
        <f>M4</f>
        <v>0</v>
      </c>
      <c r="D58" s="246"/>
      <c r="E58" s="247"/>
      <c r="F58" s="240" t="s">
        <v>126</v>
      </c>
      <c r="G58" s="241"/>
      <c r="H58" s="241"/>
      <c r="I58" s="242"/>
      <c r="J58" s="143">
        <f>SUM(J35:J37)</f>
        <v>0</v>
      </c>
      <c r="K58" s="143"/>
      <c r="L58" s="143"/>
      <c r="M58" s="143"/>
      <c r="N58" s="145"/>
      <c r="O58" s="298"/>
      <c r="P58" s="122">
        <f>SUM(P35:P37)</f>
        <v>0</v>
      </c>
      <c r="Q58" s="122"/>
      <c r="R58" s="146">
        <f>R24+R25+R26+R27+R28+R29+R30</f>
        <v>0</v>
      </c>
      <c r="S58" s="294"/>
      <c r="T58" s="86"/>
    </row>
    <row r="59" spans="1:20" ht="17" thickBot="1">
      <c r="A59" s="275"/>
      <c r="B59" s="251" t="s">
        <v>27</v>
      </c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99"/>
      <c r="P59" s="147">
        <f>SUM(P56:P58)</f>
        <v>0</v>
      </c>
      <c r="Q59" s="147">
        <f t="shared" ref="Q59:R59" si="7">SUM(Q56:Q58)</f>
        <v>0</v>
      </c>
      <c r="R59" s="148">
        <f t="shared" si="7"/>
        <v>0</v>
      </c>
      <c r="S59" s="294"/>
      <c r="T59" s="86"/>
    </row>
    <row r="60" spans="1:20" ht="17" thickBot="1">
      <c r="A60" s="275"/>
      <c r="B60" s="248"/>
      <c r="C60" s="249"/>
      <c r="D60" s="249"/>
      <c r="E60" s="249"/>
      <c r="F60" s="249"/>
      <c r="G60" s="249"/>
      <c r="H60" s="249"/>
      <c r="I60" s="250"/>
      <c r="J60" s="248"/>
      <c r="K60" s="249"/>
      <c r="L60" s="249"/>
      <c r="M60" s="249"/>
      <c r="N60" s="249"/>
      <c r="O60" s="249"/>
      <c r="P60" s="249"/>
      <c r="Q60" s="249"/>
      <c r="R60" s="250"/>
      <c r="S60" s="294"/>
      <c r="T60" s="86"/>
    </row>
    <row r="61" spans="1:20" ht="17" thickBot="1">
      <c r="A61" s="275"/>
      <c r="B61" s="213" t="s">
        <v>91</v>
      </c>
      <c r="C61" s="214"/>
      <c r="D61" s="214"/>
      <c r="E61" s="214"/>
      <c r="F61" s="215"/>
      <c r="G61" s="233"/>
      <c r="H61" s="234"/>
      <c r="I61" s="235"/>
      <c r="J61" s="266" t="s">
        <v>94</v>
      </c>
      <c r="K61" s="267"/>
      <c r="L61" s="267"/>
      <c r="M61" s="267"/>
      <c r="N61" s="267"/>
      <c r="O61" s="245"/>
      <c r="P61" s="149"/>
      <c r="Q61" s="149"/>
      <c r="R61" s="150"/>
      <c r="S61" s="294"/>
      <c r="T61" s="86"/>
    </row>
    <row r="62" spans="1:20">
      <c r="A62" s="275"/>
      <c r="B62" s="230"/>
      <c r="C62" s="231"/>
      <c r="D62" s="231"/>
      <c r="E62" s="231"/>
      <c r="F62" s="231"/>
      <c r="G62" s="231"/>
      <c r="H62" s="231"/>
      <c r="I62" s="232"/>
      <c r="J62" s="266" t="s">
        <v>92</v>
      </c>
      <c r="K62" s="267"/>
      <c r="L62" s="267"/>
      <c r="M62" s="267"/>
      <c r="N62" s="267"/>
      <c r="O62" s="245"/>
      <c r="P62" s="149"/>
      <c r="Q62" s="149"/>
      <c r="R62" s="150"/>
      <c r="S62" s="294"/>
      <c r="T62" s="86"/>
    </row>
    <row r="63" spans="1:20">
      <c r="A63" s="275"/>
      <c r="B63" s="271" t="s">
        <v>93</v>
      </c>
      <c r="C63" s="272"/>
      <c r="D63" s="272"/>
      <c r="E63" s="272"/>
      <c r="F63" s="272"/>
      <c r="G63" s="272"/>
      <c r="H63" s="272"/>
      <c r="I63" s="273"/>
      <c r="J63" s="303"/>
      <c r="K63" s="304"/>
      <c r="L63" s="304"/>
      <c r="M63" s="304"/>
      <c r="N63" s="304"/>
      <c r="O63" s="245"/>
      <c r="P63" s="149"/>
      <c r="Q63" s="149"/>
      <c r="R63" s="150"/>
      <c r="S63" s="294"/>
      <c r="T63" s="86"/>
    </row>
    <row r="64" spans="1:20" ht="17" customHeight="1">
      <c r="A64" s="275"/>
      <c r="B64" s="268" t="s">
        <v>95</v>
      </c>
      <c r="C64" s="269"/>
      <c r="D64" s="269"/>
      <c r="E64" s="269"/>
      <c r="F64" s="269"/>
      <c r="G64" s="269"/>
      <c r="H64" s="269"/>
      <c r="I64" s="270"/>
      <c r="J64" s="266" t="s">
        <v>96</v>
      </c>
      <c r="K64" s="267"/>
      <c r="L64" s="267"/>
      <c r="M64" s="267"/>
      <c r="N64" s="267"/>
      <c r="O64" s="245"/>
      <c r="P64" s="149">
        <f>SUM(P56:P58)</f>
        <v>0</v>
      </c>
      <c r="Q64" s="149">
        <f t="shared" ref="Q64:R64" si="8">SUM(Q56:Q58)</f>
        <v>0</v>
      </c>
      <c r="R64" s="151">
        <f t="shared" si="8"/>
        <v>0</v>
      </c>
      <c r="S64" s="294"/>
      <c r="T64" s="86"/>
    </row>
    <row r="65" spans="1:20" ht="17" customHeight="1" thickBot="1">
      <c r="A65" s="275"/>
      <c r="B65" s="200"/>
      <c r="C65" s="201"/>
      <c r="D65" s="201"/>
      <c r="E65" s="201"/>
      <c r="F65" s="201"/>
      <c r="G65" s="201"/>
      <c r="H65" s="201"/>
      <c r="I65" s="202"/>
      <c r="J65" s="200"/>
      <c r="K65" s="201"/>
      <c r="L65" s="201"/>
      <c r="M65" s="201"/>
      <c r="N65" s="201"/>
      <c r="O65" s="201"/>
      <c r="P65" s="201"/>
      <c r="Q65" s="201"/>
      <c r="R65" s="202"/>
      <c r="S65" s="294"/>
      <c r="T65" s="86"/>
    </row>
    <row r="66" spans="1:20" ht="17" customHeight="1">
      <c r="A66" s="275"/>
      <c r="B66" s="152" t="s">
        <v>26</v>
      </c>
      <c r="C66" s="153"/>
      <c r="D66" s="154"/>
      <c r="E66" s="154"/>
      <c r="F66" s="154"/>
      <c r="G66" s="154"/>
      <c r="H66" s="154"/>
      <c r="I66" s="154"/>
      <c r="J66" s="154"/>
      <c r="K66" s="152" t="s">
        <v>25</v>
      </c>
      <c r="L66" s="154"/>
      <c r="M66" s="154"/>
      <c r="N66" s="154"/>
      <c r="O66" s="154"/>
      <c r="P66" s="216" t="s">
        <v>127</v>
      </c>
      <c r="Q66" s="216"/>
      <c r="R66" s="217"/>
      <c r="S66" s="294"/>
      <c r="T66" s="86"/>
    </row>
    <row r="67" spans="1:20" ht="17" customHeight="1" thickBot="1">
      <c r="A67" s="275"/>
      <c r="B67" s="197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9"/>
      <c r="S67" s="294"/>
      <c r="T67" s="86"/>
    </row>
    <row r="68" spans="1:20" ht="17" customHeight="1">
      <c r="A68" s="275"/>
      <c r="B68" s="142" t="s">
        <v>106</v>
      </c>
      <c r="C68" s="281">
        <f>C56</f>
        <v>0</v>
      </c>
      <c r="D68" s="282"/>
      <c r="E68" s="282"/>
      <c r="F68" s="282"/>
      <c r="G68" s="282"/>
      <c r="H68" s="282"/>
      <c r="I68" s="283"/>
      <c r="J68" s="287"/>
      <c r="K68" s="248"/>
      <c r="L68" s="249"/>
      <c r="M68" s="249"/>
      <c r="N68" s="250"/>
      <c r="O68" s="307"/>
      <c r="P68" s="288" t="s">
        <v>119</v>
      </c>
      <c r="Q68" s="289"/>
      <c r="R68" s="290"/>
      <c r="S68" s="294"/>
      <c r="T68" s="86"/>
    </row>
    <row r="69" spans="1:20" ht="17" customHeight="1">
      <c r="A69" s="275"/>
      <c r="B69" s="142"/>
      <c r="C69" s="197"/>
      <c r="D69" s="198"/>
      <c r="E69" s="198"/>
      <c r="F69" s="198"/>
      <c r="G69" s="198"/>
      <c r="H69" s="198"/>
      <c r="I69" s="199"/>
      <c r="J69" s="287"/>
      <c r="K69" s="155"/>
      <c r="L69" s="156"/>
      <c r="M69" s="156"/>
      <c r="N69" s="157"/>
      <c r="O69" s="308"/>
      <c r="P69" s="158" t="s">
        <v>120</v>
      </c>
      <c r="Q69" s="159" t="s">
        <v>121</v>
      </c>
      <c r="R69" s="160" t="s">
        <v>122</v>
      </c>
      <c r="S69" s="294"/>
      <c r="T69" s="86"/>
    </row>
    <row r="70" spans="1:20" ht="17" customHeight="1" thickBot="1">
      <c r="A70" s="275"/>
      <c r="B70" s="142" t="s">
        <v>115</v>
      </c>
      <c r="C70" s="291">
        <f>C58</f>
        <v>0</v>
      </c>
      <c r="D70" s="292"/>
      <c r="E70" s="292"/>
      <c r="F70" s="292"/>
      <c r="G70" s="292"/>
      <c r="H70" s="292"/>
      <c r="I70" s="293"/>
      <c r="J70" s="287"/>
      <c r="K70" s="197"/>
      <c r="L70" s="198"/>
      <c r="M70" s="198"/>
      <c r="N70" s="199"/>
      <c r="O70" s="308"/>
      <c r="P70" s="284"/>
      <c r="Q70" s="285"/>
      <c r="R70" s="286"/>
      <c r="S70" s="294"/>
      <c r="T70" s="86"/>
    </row>
    <row r="71" spans="1:20" ht="17" customHeight="1">
      <c r="A71" s="275"/>
      <c r="B71" s="142"/>
      <c r="C71" s="161"/>
      <c r="D71" s="162"/>
      <c r="E71" s="162"/>
      <c r="F71" s="162"/>
      <c r="G71" s="162"/>
      <c r="H71" s="162"/>
      <c r="I71" s="163"/>
      <c r="J71" s="287"/>
      <c r="K71" s="155"/>
      <c r="L71" s="156"/>
      <c r="M71" s="156"/>
      <c r="N71" s="157"/>
      <c r="O71" s="308"/>
      <c r="P71" s="284" t="s">
        <v>123</v>
      </c>
      <c r="Q71" s="285"/>
      <c r="R71" s="286"/>
      <c r="S71" s="294"/>
      <c r="T71" s="86"/>
    </row>
    <row r="72" spans="1:20" ht="17" customHeight="1">
      <c r="A72" s="275"/>
      <c r="B72" s="142" t="s">
        <v>107</v>
      </c>
      <c r="C72" s="206"/>
      <c r="D72" s="207"/>
      <c r="E72" s="207"/>
      <c r="F72" s="207"/>
      <c r="G72" s="207"/>
      <c r="H72" s="207"/>
      <c r="I72" s="208"/>
      <c r="J72" s="287"/>
      <c r="K72" s="191"/>
      <c r="L72" s="192"/>
      <c r="M72" s="192"/>
      <c r="N72" s="193"/>
      <c r="O72" s="308"/>
      <c r="P72" s="284"/>
      <c r="Q72" s="285"/>
      <c r="R72" s="286"/>
      <c r="S72" s="294"/>
      <c r="T72" s="86"/>
    </row>
    <row r="73" spans="1:20">
      <c r="A73" s="275"/>
      <c r="B73" s="142" t="s">
        <v>116</v>
      </c>
      <c r="C73" s="206"/>
      <c r="D73" s="207"/>
      <c r="E73" s="207"/>
      <c r="F73" s="207"/>
      <c r="G73" s="207"/>
      <c r="H73" s="207"/>
      <c r="I73" s="208"/>
      <c r="J73" s="287"/>
      <c r="K73" s="191"/>
      <c r="L73" s="192"/>
      <c r="M73" s="192"/>
      <c r="N73" s="193"/>
      <c r="O73" s="308"/>
      <c r="P73" s="284"/>
      <c r="Q73" s="285"/>
      <c r="R73" s="286"/>
      <c r="S73" s="294"/>
      <c r="T73" s="86"/>
    </row>
    <row r="74" spans="1:20">
      <c r="A74" s="275"/>
      <c r="B74" s="142" t="s">
        <v>108</v>
      </c>
      <c r="C74" s="206"/>
      <c r="D74" s="207"/>
      <c r="E74" s="207"/>
      <c r="F74" s="207"/>
      <c r="G74" s="207"/>
      <c r="H74" s="207"/>
      <c r="I74" s="208"/>
      <c r="J74" s="287"/>
      <c r="K74" s="191"/>
      <c r="L74" s="192"/>
      <c r="M74" s="192"/>
      <c r="N74" s="193"/>
      <c r="O74" s="308"/>
      <c r="P74" s="284" t="s">
        <v>124</v>
      </c>
      <c r="Q74" s="285"/>
      <c r="R74" s="286"/>
      <c r="S74" s="294"/>
      <c r="T74" s="86"/>
    </row>
    <row r="75" spans="1:20">
      <c r="A75" s="275"/>
      <c r="B75" s="142" t="s">
        <v>109</v>
      </c>
      <c r="C75" s="206"/>
      <c r="D75" s="207"/>
      <c r="E75" s="207"/>
      <c r="F75" s="207"/>
      <c r="G75" s="207"/>
      <c r="H75" s="207"/>
      <c r="I75" s="208"/>
      <c r="J75" s="287"/>
      <c r="K75" s="191"/>
      <c r="L75" s="192"/>
      <c r="M75" s="192"/>
      <c r="N75" s="193"/>
      <c r="O75" s="308"/>
      <c r="P75" s="158" t="s">
        <v>120</v>
      </c>
      <c r="Q75" s="159" t="s">
        <v>121</v>
      </c>
      <c r="R75" s="160" t="s">
        <v>122</v>
      </c>
      <c r="S75" s="294"/>
      <c r="T75" s="86"/>
    </row>
    <row r="76" spans="1:20" ht="17" thickBot="1">
      <c r="A76" s="275"/>
      <c r="B76" s="142" t="s">
        <v>110</v>
      </c>
      <c r="C76" s="206"/>
      <c r="D76" s="207"/>
      <c r="E76" s="207"/>
      <c r="F76" s="207"/>
      <c r="G76" s="207"/>
      <c r="H76" s="207"/>
      <c r="I76" s="208"/>
      <c r="J76" s="287"/>
      <c r="K76" s="191"/>
      <c r="L76" s="192"/>
      <c r="M76" s="192"/>
      <c r="N76" s="193"/>
      <c r="O76" s="308"/>
      <c r="P76" s="284"/>
      <c r="Q76" s="285"/>
      <c r="R76" s="286"/>
      <c r="S76" s="294"/>
      <c r="T76" s="86"/>
    </row>
    <row r="77" spans="1:20">
      <c r="A77" s="275"/>
      <c r="B77" s="142"/>
      <c r="C77" s="161"/>
      <c r="D77" s="162"/>
      <c r="E77" s="162"/>
      <c r="F77" s="162"/>
      <c r="G77" s="162"/>
      <c r="H77" s="162"/>
      <c r="I77" s="163"/>
      <c r="J77" s="287"/>
      <c r="K77" s="155"/>
      <c r="L77" s="156"/>
      <c r="M77" s="156"/>
      <c r="N77" s="157"/>
      <c r="O77" s="308"/>
      <c r="P77" s="284" t="s">
        <v>125</v>
      </c>
      <c r="Q77" s="285"/>
      <c r="R77" s="286"/>
      <c r="S77" s="294"/>
      <c r="T77" s="86"/>
    </row>
    <row r="78" spans="1:20" ht="19" customHeight="1">
      <c r="A78" s="275"/>
      <c r="B78" s="142" t="s">
        <v>111</v>
      </c>
      <c r="C78" s="203"/>
      <c r="D78" s="204"/>
      <c r="E78" s="204"/>
      <c r="F78" s="204"/>
      <c r="G78" s="204"/>
      <c r="H78" s="204"/>
      <c r="I78" s="205"/>
      <c r="J78" s="287"/>
      <c r="K78" s="191"/>
      <c r="L78" s="192"/>
      <c r="M78" s="192"/>
      <c r="N78" s="193"/>
      <c r="O78" s="308"/>
      <c r="P78" s="284"/>
      <c r="Q78" s="285"/>
      <c r="R78" s="286"/>
      <c r="S78" s="294"/>
      <c r="T78" s="86"/>
    </row>
    <row r="79" spans="1:20" ht="17" thickBot="1">
      <c r="A79" s="275"/>
      <c r="B79" s="142" t="s">
        <v>112</v>
      </c>
      <c r="C79" s="206"/>
      <c r="D79" s="207"/>
      <c r="E79" s="207"/>
      <c r="F79" s="207"/>
      <c r="G79" s="207"/>
      <c r="H79" s="207"/>
      <c r="I79" s="208"/>
      <c r="J79" s="287"/>
      <c r="K79" s="191"/>
      <c r="L79" s="192"/>
      <c r="M79" s="192"/>
      <c r="N79" s="193"/>
      <c r="O79" s="309"/>
      <c r="P79" s="313"/>
      <c r="Q79" s="314"/>
      <c r="R79" s="315"/>
      <c r="S79" s="294"/>
      <c r="T79" s="86"/>
    </row>
    <row r="80" spans="1:20" ht="17" thickBot="1">
      <c r="A80" s="275"/>
      <c r="B80" s="142" t="s">
        <v>113</v>
      </c>
      <c r="C80" s="209"/>
      <c r="D80" s="210"/>
      <c r="E80" s="210"/>
      <c r="F80" s="210"/>
      <c r="G80" s="210"/>
      <c r="H80" s="210"/>
      <c r="I80" s="211"/>
      <c r="J80" s="287"/>
      <c r="K80" s="194"/>
      <c r="L80" s="195"/>
      <c r="M80" s="195"/>
      <c r="N80" s="196"/>
      <c r="O80" s="284"/>
      <c r="P80" s="285"/>
      <c r="Q80" s="285"/>
      <c r="R80" s="286"/>
      <c r="S80" s="294"/>
      <c r="T80" s="86"/>
    </row>
    <row r="81" spans="1:20" ht="17" thickBot="1">
      <c r="A81" s="275"/>
      <c r="B81" s="197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9"/>
      <c r="S81" s="294"/>
      <c r="T81" s="86"/>
    </row>
    <row r="82" spans="1:20">
      <c r="A82" s="275"/>
      <c r="B82" s="152" t="s">
        <v>14</v>
      </c>
      <c r="C82" s="153"/>
      <c r="D82" s="154"/>
      <c r="E82" s="154"/>
      <c r="F82" s="154"/>
      <c r="G82" s="154"/>
      <c r="H82" s="154"/>
      <c r="I82" s="154"/>
      <c r="J82" s="154"/>
      <c r="K82" s="154"/>
      <c r="L82" s="152" t="s">
        <v>13</v>
      </c>
      <c r="M82" s="154"/>
      <c r="N82" s="154"/>
      <c r="O82" s="154"/>
      <c r="P82" s="154"/>
      <c r="Q82" s="164"/>
      <c r="R82" s="199"/>
      <c r="S82" s="294"/>
      <c r="T82" s="86"/>
    </row>
    <row r="83" spans="1:20" ht="17" thickBot="1">
      <c r="A83" s="275"/>
      <c r="B83" s="165"/>
      <c r="C83" s="197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9"/>
      <c r="R83" s="199"/>
      <c r="S83" s="294"/>
      <c r="T83" s="86"/>
    </row>
    <row r="84" spans="1:20" ht="19" thickBot="1">
      <c r="A84" s="275"/>
      <c r="B84" s="166" t="s">
        <v>12</v>
      </c>
      <c r="C84" s="166"/>
      <c r="D84" s="188"/>
      <c r="E84" s="189"/>
      <c r="F84" s="189"/>
      <c r="G84" s="189"/>
      <c r="H84" s="189"/>
      <c r="I84" s="189"/>
      <c r="J84" s="190"/>
      <c r="K84" s="167"/>
      <c r="L84" s="269" t="s">
        <v>11</v>
      </c>
      <c r="M84" s="269"/>
      <c r="N84" s="269"/>
      <c r="O84" s="269"/>
      <c r="P84" s="269"/>
      <c r="Q84" s="270"/>
      <c r="R84" s="199"/>
      <c r="S84" s="294"/>
      <c r="T84" s="86"/>
    </row>
    <row r="85" spans="1:20" ht="19" thickBot="1">
      <c r="A85" s="275"/>
      <c r="B85" s="166" t="s">
        <v>10</v>
      </c>
      <c r="C85" s="166"/>
      <c r="D85" s="168"/>
      <c r="E85" s="169"/>
      <c r="F85" s="169"/>
      <c r="G85" s="169"/>
      <c r="H85" s="169"/>
      <c r="I85" s="169"/>
      <c r="J85" s="197"/>
      <c r="K85" s="198"/>
      <c r="L85" s="198"/>
      <c r="M85" s="198"/>
      <c r="N85" s="198"/>
      <c r="O85" s="198"/>
      <c r="P85" s="198"/>
      <c r="Q85" s="199"/>
      <c r="R85" s="199"/>
      <c r="S85" s="294"/>
      <c r="T85" s="86"/>
    </row>
    <row r="86" spans="1:20" ht="17" thickBot="1">
      <c r="A86" s="275"/>
      <c r="B86" s="166" t="s">
        <v>9</v>
      </c>
      <c r="C86" s="166"/>
      <c r="D86" s="170"/>
      <c r="E86" s="197"/>
      <c r="F86" s="198"/>
      <c r="G86" s="198"/>
      <c r="H86" s="198"/>
      <c r="I86" s="198"/>
      <c r="J86" s="198"/>
      <c r="K86" s="198"/>
      <c r="L86" s="167" t="s">
        <v>8</v>
      </c>
      <c r="M86" s="167"/>
      <c r="N86" s="305"/>
      <c r="O86" s="212"/>
      <c r="P86" s="306"/>
      <c r="Q86" s="160"/>
      <c r="R86" s="199"/>
      <c r="S86" s="294"/>
      <c r="T86" s="86"/>
    </row>
    <row r="87" spans="1:20" ht="19" thickBot="1">
      <c r="A87" s="275"/>
      <c r="B87" s="166" t="s">
        <v>7</v>
      </c>
      <c r="C87" s="166"/>
      <c r="D87" s="171"/>
      <c r="E87" s="197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9"/>
      <c r="R87" s="199"/>
      <c r="S87" s="294"/>
      <c r="T87" s="86"/>
    </row>
    <row r="88" spans="1:20" ht="17" thickBot="1">
      <c r="A88" s="275"/>
      <c r="B88" s="165" t="s">
        <v>6</v>
      </c>
      <c r="C88" s="165"/>
      <c r="D88" s="172"/>
      <c r="E88" s="197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9"/>
      <c r="R88" s="199"/>
      <c r="S88" s="294"/>
      <c r="T88" s="86"/>
    </row>
    <row r="89" spans="1:20" ht="17" thickBot="1">
      <c r="A89" s="275"/>
      <c r="B89" s="173"/>
      <c r="C89" s="200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2"/>
      <c r="R89" s="199"/>
      <c r="S89" s="294"/>
      <c r="T89" s="86"/>
    </row>
    <row r="90" spans="1:20" ht="17" thickBot="1">
      <c r="A90" s="275"/>
      <c r="B90" s="167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199"/>
      <c r="S90" s="294"/>
      <c r="T90" s="86"/>
    </row>
    <row r="91" spans="1:20">
      <c r="A91" s="275"/>
      <c r="B91" s="152" t="s">
        <v>5</v>
      </c>
      <c r="C91" s="153"/>
      <c r="D91" s="154"/>
      <c r="E91" s="154"/>
      <c r="F91" s="154"/>
      <c r="G91" s="154"/>
      <c r="H91" s="154"/>
      <c r="I91" s="154"/>
      <c r="J91" s="154"/>
      <c r="K91" s="154"/>
      <c r="L91" s="152"/>
      <c r="M91" s="154"/>
      <c r="N91" s="154"/>
      <c r="O91" s="154"/>
      <c r="P91" s="154"/>
      <c r="Q91" s="164"/>
      <c r="R91" s="199"/>
      <c r="S91" s="294"/>
      <c r="T91" s="86"/>
    </row>
    <row r="92" spans="1:20" ht="17" thickBot="1">
      <c r="A92" s="275"/>
      <c r="B92" s="165"/>
      <c r="C92" s="197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9"/>
      <c r="R92" s="199"/>
      <c r="S92" s="294"/>
      <c r="T92" s="86"/>
    </row>
    <row r="93" spans="1:20" ht="20" customHeight="1" thickBot="1">
      <c r="A93" s="275"/>
      <c r="B93" s="165" t="s">
        <v>4</v>
      </c>
      <c r="C93" s="167"/>
      <c r="D93" s="188"/>
      <c r="E93" s="189"/>
      <c r="F93" s="189"/>
      <c r="G93" s="189"/>
      <c r="H93" s="189"/>
      <c r="I93" s="189"/>
      <c r="J93" s="190"/>
      <c r="K93" s="167"/>
      <c r="L93" s="159" t="s">
        <v>2</v>
      </c>
      <c r="M93" s="171"/>
      <c r="N93" s="197"/>
      <c r="O93" s="198"/>
      <c r="P93" s="198"/>
      <c r="Q93" s="199"/>
      <c r="R93" s="199"/>
      <c r="S93" s="294"/>
      <c r="T93" s="86"/>
    </row>
    <row r="94" spans="1:20">
      <c r="A94" s="275"/>
      <c r="B94" s="165"/>
      <c r="C94" s="197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9"/>
      <c r="S94" s="294"/>
      <c r="T94" s="86"/>
    </row>
    <row r="95" spans="1:20" ht="17" thickBot="1">
      <c r="B95" s="166"/>
      <c r="C95" s="197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9"/>
      <c r="R95" s="199"/>
      <c r="S95" s="86"/>
      <c r="T95" s="86"/>
    </row>
    <row r="96" spans="1:20" ht="19" thickBot="1">
      <c r="B96" s="165" t="s">
        <v>3</v>
      </c>
      <c r="C96" s="166"/>
      <c r="D96" s="188"/>
      <c r="E96" s="189"/>
      <c r="F96" s="189"/>
      <c r="G96" s="189"/>
      <c r="H96" s="189"/>
      <c r="I96" s="189"/>
      <c r="J96" s="190"/>
      <c r="K96" s="166"/>
      <c r="L96" s="160" t="s">
        <v>2</v>
      </c>
      <c r="M96" s="171"/>
      <c r="N96" s="197"/>
      <c r="O96" s="198"/>
      <c r="P96" s="198"/>
      <c r="Q96" s="199"/>
      <c r="R96" s="199"/>
      <c r="S96" s="86"/>
      <c r="T96" s="86"/>
    </row>
    <row r="97" spans="2:18" ht="17" thickBot="1">
      <c r="B97" s="173"/>
      <c r="C97" s="200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2"/>
      <c r="R97" s="199"/>
    </row>
    <row r="98" spans="2:18">
      <c r="B98" s="300" t="s">
        <v>1</v>
      </c>
      <c r="C98" s="301"/>
      <c r="D98" s="301"/>
      <c r="E98" s="301"/>
      <c r="F98" s="301"/>
      <c r="G98" s="301"/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2"/>
    </row>
    <row r="99" spans="2:18">
      <c r="B99" s="300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2"/>
    </row>
    <row r="100" spans="2:18">
      <c r="B100" s="300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2"/>
    </row>
    <row r="101" spans="2:18">
      <c r="B101" s="300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2"/>
    </row>
    <row r="102" spans="2:18" ht="18">
      <c r="B102" s="185" t="s">
        <v>0</v>
      </c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7"/>
    </row>
    <row r="103" spans="2:18" ht="19" thickBot="1">
      <c r="B103" s="173"/>
      <c r="C103" s="174"/>
      <c r="D103" s="175"/>
      <c r="E103" s="174"/>
      <c r="F103" s="174"/>
      <c r="G103" s="174"/>
      <c r="H103" s="174"/>
      <c r="I103" s="176"/>
      <c r="J103" s="174"/>
      <c r="K103" s="174"/>
      <c r="L103" s="174"/>
      <c r="M103" s="174"/>
      <c r="N103" s="174"/>
      <c r="O103" s="174"/>
      <c r="P103" s="174"/>
      <c r="Q103" s="174"/>
      <c r="R103" s="177" t="s">
        <v>133</v>
      </c>
    </row>
    <row r="104" spans="2:18">
      <c r="B104" s="86"/>
      <c r="C104" s="86"/>
      <c r="D104" s="178"/>
      <c r="E104" s="86"/>
      <c r="F104" s="86"/>
      <c r="G104" s="86"/>
      <c r="H104" s="86"/>
      <c r="I104" s="179"/>
      <c r="J104" s="86"/>
      <c r="K104" s="86"/>
      <c r="L104" s="86"/>
      <c r="M104" s="86"/>
      <c r="N104" s="86"/>
      <c r="O104" s="86"/>
      <c r="P104" s="86"/>
      <c r="Q104" s="86"/>
      <c r="R104" s="86"/>
    </row>
  </sheetData>
  <mergeCells count="118">
    <mergeCell ref="K42:N42"/>
    <mergeCell ref="O42:O44"/>
    <mergeCell ref="K43:N43"/>
    <mergeCell ref="K44:N44"/>
    <mergeCell ref="S41:S94"/>
    <mergeCell ref="S2:S40"/>
    <mergeCell ref="B20:R20"/>
    <mergeCell ref="O9:O19"/>
    <mergeCell ref="B31:R31"/>
    <mergeCell ref="O24:O30"/>
    <mergeCell ref="O35:O37"/>
    <mergeCell ref="O56:O59"/>
    <mergeCell ref="O61:O64"/>
    <mergeCell ref="L84:Q84"/>
    <mergeCell ref="R82:R97"/>
    <mergeCell ref="B98:R101"/>
    <mergeCell ref="J61:N61"/>
    <mergeCell ref="J62:N62"/>
    <mergeCell ref="J63:N63"/>
    <mergeCell ref="E86:K86"/>
    <mergeCell ref="J85:Q85"/>
    <mergeCell ref="N86:P86"/>
    <mergeCell ref="O68:O79"/>
    <mergeCell ref="B46:R47"/>
    <mergeCell ref="C83:Q83"/>
    <mergeCell ref="P78:R79"/>
    <mergeCell ref="P72:R73"/>
    <mergeCell ref="P76:R76"/>
    <mergeCell ref="B65:I65"/>
    <mergeCell ref="P70:R70"/>
    <mergeCell ref="P68:R68"/>
    <mergeCell ref="P71:R71"/>
    <mergeCell ref="C70:I70"/>
    <mergeCell ref="C72:I72"/>
    <mergeCell ref="C73:I73"/>
    <mergeCell ref="C74:I74"/>
    <mergeCell ref="K76:N76"/>
    <mergeCell ref="A2:A40"/>
    <mergeCell ref="A41:A94"/>
    <mergeCell ref="B2:M2"/>
    <mergeCell ref="B3:R3"/>
    <mergeCell ref="B4:C4"/>
    <mergeCell ref="K4:L4"/>
    <mergeCell ref="N2:P2"/>
    <mergeCell ref="C68:I68"/>
    <mergeCell ref="C75:I75"/>
    <mergeCell ref="C76:I76"/>
    <mergeCell ref="K68:N68"/>
    <mergeCell ref="K70:N70"/>
    <mergeCell ref="K72:N72"/>
    <mergeCell ref="K73:N73"/>
    <mergeCell ref="K74:N74"/>
    <mergeCell ref="K75:N75"/>
    <mergeCell ref="C69:I69"/>
    <mergeCell ref="B67:R67"/>
    <mergeCell ref="C56:E56"/>
    <mergeCell ref="P74:R74"/>
    <mergeCell ref="P77:R77"/>
    <mergeCell ref="B81:R81"/>
    <mergeCell ref="O80:R80"/>
    <mergeCell ref="J68:J80"/>
    <mergeCell ref="Q2:R2"/>
    <mergeCell ref="K15:N15"/>
    <mergeCell ref="J16:M16"/>
    <mergeCell ref="J17:M17"/>
    <mergeCell ref="K18:N18"/>
    <mergeCell ref="J19:M19"/>
    <mergeCell ref="K12:N12"/>
    <mergeCell ref="K30:N30"/>
    <mergeCell ref="K35:N35"/>
    <mergeCell ref="M4:O4"/>
    <mergeCell ref="Q4:R4"/>
    <mergeCell ref="D4:J4"/>
    <mergeCell ref="I6:J6"/>
    <mergeCell ref="B61:F61"/>
    <mergeCell ref="P66:R66"/>
    <mergeCell ref="B50:R52"/>
    <mergeCell ref="B48:Q48"/>
    <mergeCell ref="J13:M13"/>
    <mergeCell ref="J14:M14"/>
    <mergeCell ref="B62:I62"/>
    <mergeCell ref="G61:I61"/>
    <mergeCell ref="K36:N36"/>
    <mergeCell ref="K37:N37"/>
    <mergeCell ref="F57:I57"/>
    <mergeCell ref="F58:I58"/>
    <mergeCell ref="H21:I21"/>
    <mergeCell ref="J21:K21"/>
    <mergeCell ref="C57:E57"/>
    <mergeCell ref="C58:E58"/>
    <mergeCell ref="B60:I60"/>
    <mergeCell ref="B59:N59"/>
    <mergeCell ref="F56:I56"/>
    <mergeCell ref="J64:N64"/>
    <mergeCell ref="B64:I64"/>
    <mergeCell ref="B63:I63"/>
    <mergeCell ref="J60:R60"/>
    <mergeCell ref="J65:R65"/>
    <mergeCell ref="B102:R102"/>
    <mergeCell ref="D93:J93"/>
    <mergeCell ref="D96:J96"/>
    <mergeCell ref="D84:J84"/>
    <mergeCell ref="K78:N78"/>
    <mergeCell ref="K79:N79"/>
    <mergeCell ref="K80:N80"/>
    <mergeCell ref="C92:Q92"/>
    <mergeCell ref="C94:Q94"/>
    <mergeCell ref="C95:Q95"/>
    <mergeCell ref="C97:Q97"/>
    <mergeCell ref="N96:Q96"/>
    <mergeCell ref="N93:Q93"/>
    <mergeCell ref="E88:Q88"/>
    <mergeCell ref="C78:I78"/>
    <mergeCell ref="C79:I79"/>
    <mergeCell ref="C80:I80"/>
    <mergeCell ref="C89:Q89"/>
    <mergeCell ref="C90:Q90"/>
    <mergeCell ref="E87:Q87"/>
  </mergeCells>
  <phoneticPr fontId="18" type="noConversion"/>
  <pageMargins left="0.2" right="0.2" top="0.25" bottom="0.5" header="0.3" footer="0.3"/>
  <pageSetup scale="58" orientation="landscape" horizontalDpi="0" verticalDpi="0" copies="50"/>
  <rowBreaks count="1" manualBreakCount="1">
    <brk id="48" max="18" man="1"/>
  </rowBreaks>
  <colBreaks count="1" manualBreakCount="1">
    <brk id="18" min="1" max="93" man="1"/>
  </colBreaks>
  <ignoredErrors>
    <ignoredError sqref="I25:I28 I29 P25:P28 P29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5</xdr:col>
                    <xdr:colOff>292100</xdr:colOff>
                    <xdr:row>4</xdr:row>
                    <xdr:rowOff>12700</xdr:rowOff>
                  </from>
                  <to>
                    <xdr:col>5</xdr:col>
                    <xdr:colOff>584200</xdr:colOff>
                    <xdr:row>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304800</xdr:colOff>
                    <xdr:row>4</xdr:row>
                    <xdr:rowOff>12700</xdr:rowOff>
                  </from>
                  <to>
                    <xdr:col>9</xdr:col>
                    <xdr:colOff>596900</xdr:colOff>
                    <xdr:row>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304800</xdr:colOff>
                    <xdr:row>19</xdr:row>
                    <xdr:rowOff>127000</xdr:rowOff>
                  </from>
                  <to>
                    <xdr:col>8</xdr:col>
                    <xdr:colOff>596900</xdr:colOff>
                    <xdr:row>21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304800</xdr:colOff>
                    <xdr:row>19</xdr:row>
                    <xdr:rowOff>127000</xdr:rowOff>
                  </from>
                  <to>
                    <xdr:col>10</xdr:col>
                    <xdr:colOff>596900</xdr:colOff>
                    <xdr:row>21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304800</xdr:colOff>
                    <xdr:row>30</xdr:row>
                    <xdr:rowOff>127000</xdr:rowOff>
                  </from>
                  <to>
                    <xdr:col>10</xdr:col>
                    <xdr:colOff>596900</xdr:colOff>
                    <xdr:row>32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304800</xdr:colOff>
                    <xdr:row>37</xdr:row>
                    <xdr:rowOff>127000</xdr:rowOff>
                  </from>
                  <to>
                    <xdr:col>10</xdr:col>
                    <xdr:colOff>596900</xdr:colOff>
                    <xdr:row>39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5437-90B4-7A48-A2DF-A15425C5285F}">
  <dimension ref="B1:O95"/>
  <sheetViews>
    <sheetView zoomScale="108" workbookViewId="0">
      <selection activeCell="B22" sqref="B22"/>
    </sheetView>
  </sheetViews>
  <sheetFormatPr baseColWidth="10" defaultRowHeight="16"/>
  <cols>
    <col min="1" max="1" width="10.83203125" style="1"/>
    <col min="2" max="2" width="25.6640625" style="1" customWidth="1"/>
    <col min="3" max="3" width="12.5" style="3" customWidth="1"/>
    <col min="4" max="5" width="10.83203125" style="1"/>
    <col min="6" max="6" width="10.83203125" style="2"/>
    <col min="7" max="11" width="10.83203125" style="1"/>
    <col min="12" max="12" width="1.6640625" style="1" customWidth="1"/>
    <col min="13" max="13" width="11.33203125" style="1" customWidth="1"/>
    <col min="14" max="14" width="10.83203125" style="1"/>
    <col min="15" max="15" width="12.1640625" style="1" customWidth="1"/>
    <col min="16" max="16384" width="10.83203125" style="1"/>
  </cols>
  <sheetData>
    <row r="1" spans="2:15" ht="17" thickBot="1"/>
    <row r="2" spans="2:15" ht="22">
      <c r="B2" s="83" t="s">
        <v>40</v>
      </c>
      <c r="C2" s="82"/>
      <c r="D2" s="79"/>
      <c r="E2" s="79"/>
      <c r="F2" s="81"/>
      <c r="G2" s="79"/>
      <c r="H2" s="79"/>
      <c r="I2" s="79"/>
      <c r="J2" s="79"/>
      <c r="K2" s="80" t="s">
        <v>87</v>
      </c>
      <c r="L2" s="79"/>
      <c r="M2" s="79"/>
      <c r="N2" s="317">
        <v>43480</v>
      </c>
      <c r="O2" s="318"/>
    </row>
    <row r="3" spans="2:15" ht="8" customHeight="1">
      <c r="B3" s="78"/>
      <c r="K3" s="77"/>
      <c r="O3" s="8"/>
    </row>
    <row r="4" spans="2:15" ht="21" customHeight="1">
      <c r="B4" s="76" t="s">
        <v>86</v>
      </c>
      <c r="C4" s="319" t="s">
        <v>85</v>
      </c>
      <c r="D4" s="320"/>
      <c r="E4" s="320"/>
      <c r="F4" s="320"/>
      <c r="G4" s="321"/>
      <c r="H4" s="75" t="s">
        <v>84</v>
      </c>
      <c r="J4" s="319" t="s">
        <v>83</v>
      </c>
      <c r="K4" s="320"/>
      <c r="L4" s="321"/>
      <c r="M4" s="74" t="s">
        <v>82</v>
      </c>
      <c r="N4" s="322" t="s">
        <v>81</v>
      </c>
      <c r="O4" s="323"/>
    </row>
    <row r="5" spans="2:15" ht="8" customHeight="1">
      <c r="B5" s="9"/>
      <c r="O5" s="8"/>
    </row>
    <row r="6" spans="2:15">
      <c r="B6" s="71" t="s">
        <v>80</v>
      </c>
      <c r="C6" s="69"/>
      <c r="D6" s="69" t="s">
        <v>62</v>
      </c>
      <c r="E6" s="69"/>
      <c r="F6" s="72" t="s">
        <v>61</v>
      </c>
      <c r="G6" s="69"/>
      <c r="H6" s="69"/>
      <c r="I6" s="69"/>
      <c r="J6" s="69"/>
      <c r="K6" s="69"/>
      <c r="L6" s="69"/>
      <c r="M6" s="69"/>
      <c r="N6" s="69"/>
      <c r="O6" s="68"/>
    </row>
    <row r="7" spans="2:15" ht="31">
      <c r="B7" s="67" t="s">
        <v>79</v>
      </c>
      <c r="C7" s="39" t="s">
        <v>71</v>
      </c>
      <c r="D7" s="39" t="s">
        <v>70</v>
      </c>
      <c r="E7" s="39" t="s">
        <v>51</v>
      </c>
      <c r="F7" s="66" t="s">
        <v>78</v>
      </c>
      <c r="G7" s="39" t="s">
        <v>38</v>
      </c>
      <c r="H7" s="39" t="s">
        <v>37</v>
      </c>
      <c r="I7" s="39" t="s">
        <v>36</v>
      </c>
      <c r="J7" s="39" t="s">
        <v>35</v>
      </c>
      <c r="K7" s="39" t="s">
        <v>34</v>
      </c>
      <c r="L7" s="38"/>
      <c r="M7" s="37" t="s">
        <v>33</v>
      </c>
      <c r="N7" s="37" t="s">
        <v>32</v>
      </c>
      <c r="O7" s="36" t="s">
        <v>27</v>
      </c>
    </row>
    <row r="8" spans="2:15" ht="7" customHeight="1">
      <c r="B8" s="35"/>
      <c r="C8" s="65"/>
      <c r="D8" s="34"/>
      <c r="E8" s="34"/>
      <c r="F8" s="64"/>
      <c r="G8" s="34"/>
      <c r="H8" s="34"/>
      <c r="I8" s="34"/>
      <c r="J8" s="34"/>
      <c r="K8" s="34"/>
      <c r="L8" s="34"/>
      <c r="M8" s="34"/>
      <c r="N8" s="34"/>
      <c r="O8" s="33"/>
    </row>
    <row r="9" spans="2:15">
      <c r="B9" s="63" t="s">
        <v>77</v>
      </c>
      <c r="C9" s="62">
        <v>10</v>
      </c>
      <c r="D9" s="62">
        <v>9</v>
      </c>
      <c r="E9" s="62">
        <v>4.5</v>
      </c>
      <c r="F9" s="61">
        <f>E9*3</f>
        <v>13.5</v>
      </c>
      <c r="G9" s="28">
        <v>6</v>
      </c>
      <c r="H9" s="28">
        <v>6</v>
      </c>
      <c r="I9" s="28">
        <v>6</v>
      </c>
      <c r="J9" s="28">
        <v>6</v>
      </c>
      <c r="K9" s="60"/>
      <c r="M9" s="31">
        <f>(G9+H9+I9+J9)*3</f>
        <v>72</v>
      </c>
      <c r="N9" s="31">
        <f>G9+H9+I9+J9+K9</f>
        <v>24</v>
      </c>
      <c r="O9" s="58">
        <f>N9*F9</f>
        <v>324</v>
      </c>
    </row>
    <row r="10" spans="2:15">
      <c r="B10" s="63" t="s">
        <v>76</v>
      </c>
      <c r="C10" s="62">
        <v>13</v>
      </c>
      <c r="D10" s="62">
        <v>12</v>
      </c>
      <c r="E10" s="62">
        <v>6</v>
      </c>
      <c r="F10" s="61">
        <f>E10*3</f>
        <v>18</v>
      </c>
      <c r="G10" s="28"/>
      <c r="H10" s="28">
        <v>6</v>
      </c>
      <c r="I10" s="28"/>
      <c r="J10" s="28"/>
      <c r="K10" s="60"/>
      <c r="M10" s="31">
        <f>(G10+H10+I10+J10)*3</f>
        <v>18</v>
      </c>
      <c r="N10" s="31">
        <f>G10+H10+I10+J10+K10</f>
        <v>6</v>
      </c>
      <c r="O10" s="58">
        <f>N10*F10</f>
        <v>108</v>
      </c>
    </row>
    <row r="11" spans="2:15">
      <c r="B11" s="63" t="s">
        <v>75</v>
      </c>
      <c r="C11" s="62">
        <v>19</v>
      </c>
      <c r="D11" s="62">
        <v>18</v>
      </c>
      <c r="E11" s="62">
        <v>9</v>
      </c>
      <c r="F11" s="61">
        <f>E11*3</f>
        <v>27</v>
      </c>
      <c r="G11" s="28"/>
      <c r="H11" s="28">
        <v>6</v>
      </c>
      <c r="I11" s="28"/>
      <c r="J11" s="28"/>
      <c r="K11" s="60"/>
      <c r="M11" s="31">
        <f>(G11+H11+I11+J11)*3</f>
        <v>18</v>
      </c>
      <c r="N11" s="31">
        <f>G11+H11+I11+J11+K11</f>
        <v>6</v>
      </c>
      <c r="O11" s="58">
        <f>N11*F11</f>
        <v>162</v>
      </c>
    </row>
    <row r="12" spans="2:15">
      <c r="B12" s="63" t="s">
        <v>74</v>
      </c>
      <c r="C12" s="62">
        <v>49</v>
      </c>
      <c r="D12" s="62">
        <v>45</v>
      </c>
      <c r="E12" s="62">
        <v>22.5</v>
      </c>
      <c r="F12" s="61">
        <f>E12*3</f>
        <v>67.5</v>
      </c>
      <c r="G12" s="28"/>
      <c r="H12" s="60"/>
      <c r="I12" s="60"/>
      <c r="J12" s="60"/>
      <c r="K12" s="60"/>
      <c r="M12" s="31">
        <f>(G12+H12+I12+J12)*3</f>
        <v>0</v>
      </c>
      <c r="N12" s="31">
        <f>G12+H12+I12+J12+K12</f>
        <v>0</v>
      </c>
      <c r="O12" s="58">
        <f>N12*F12</f>
        <v>0</v>
      </c>
    </row>
    <row r="13" spans="2:15">
      <c r="B13" s="9"/>
      <c r="C13" s="49"/>
      <c r="D13" s="49"/>
      <c r="E13" s="49"/>
      <c r="F13" s="48"/>
      <c r="K13" s="73"/>
      <c r="O13" s="8"/>
    </row>
    <row r="14" spans="2:15">
      <c r="B14" s="71" t="s">
        <v>73</v>
      </c>
      <c r="C14" s="69"/>
      <c r="D14" s="69"/>
      <c r="E14" s="69"/>
      <c r="F14" s="70"/>
      <c r="G14" s="69"/>
      <c r="H14" s="69"/>
      <c r="I14" s="69"/>
      <c r="J14" s="69"/>
      <c r="K14" s="69"/>
      <c r="L14" s="69"/>
      <c r="M14" s="69"/>
      <c r="N14" s="69"/>
      <c r="O14" s="68"/>
    </row>
    <row r="15" spans="2:15" ht="31">
      <c r="B15" s="67" t="s">
        <v>72</v>
      </c>
      <c r="C15" s="39" t="s">
        <v>71</v>
      </c>
      <c r="D15" s="39" t="s">
        <v>70</v>
      </c>
      <c r="E15" s="39" t="s">
        <v>51</v>
      </c>
      <c r="F15" s="66" t="s">
        <v>69</v>
      </c>
      <c r="G15" s="39" t="s">
        <v>38</v>
      </c>
      <c r="H15" s="39" t="s">
        <v>37</v>
      </c>
      <c r="I15" s="39" t="s">
        <v>36</v>
      </c>
      <c r="J15" s="39" t="s">
        <v>68</v>
      </c>
      <c r="K15" s="39" t="s">
        <v>34</v>
      </c>
      <c r="L15" s="38"/>
      <c r="M15" s="37" t="s">
        <v>33</v>
      </c>
      <c r="N15" s="37" t="s">
        <v>32</v>
      </c>
      <c r="O15" s="36" t="s">
        <v>27</v>
      </c>
    </row>
    <row r="16" spans="2:15" ht="7" customHeight="1">
      <c r="B16" s="35"/>
      <c r="C16" s="65"/>
      <c r="D16" s="34"/>
      <c r="E16" s="34"/>
      <c r="F16" s="64"/>
      <c r="G16" s="34"/>
      <c r="H16" s="34"/>
      <c r="I16" s="34"/>
      <c r="J16" s="34"/>
      <c r="K16" s="34"/>
      <c r="L16" s="34"/>
      <c r="M16" s="34"/>
      <c r="N16" s="34"/>
      <c r="O16" s="33"/>
    </row>
    <row r="17" spans="2:15">
      <c r="B17" s="63" t="s">
        <v>67</v>
      </c>
      <c r="C17" s="62">
        <v>19</v>
      </c>
      <c r="D17" s="62">
        <v>18</v>
      </c>
      <c r="E17" s="62">
        <v>8.5</v>
      </c>
      <c r="F17" s="61">
        <f>E17*6</f>
        <v>51</v>
      </c>
      <c r="G17" s="28"/>
      <c r="H17" s="28"/>
      <c r="I17" s="28"/>
      <c r="J17" s="28"/>
      <c r="K17" s="60"/>
      <c r="M17" s="31">
        <f>(G17+H17+I17+J17)*6</f>
        <v>0</v>
      </c>
      <c r="N17" s="31">
        <f>G17+H17+I17+J17+K17</f>
        <v>0</v>
      </c>
      <c r="O17" s="58">
        <f>N17*F17</f>
        <v>0</v>
      </c>
    </row>
    <row r="18" spans="2:15">
      <c r="B18" s="63" t="s">
        <v>66</v>
      </c>
      <c r="C18" s="62">
        <v>25</v>
      </c>
      <c r="D18" s="62">
        <v>24</v>
      </c>
      <c r="E18" s="62">
        <v>11</v>
      </c>
      <c r="F18" s="61">
        <f>E18*6</f>
        <v>66</v>
      </c>
      <c r="G18" s="28"/>
      <c r="H18" s="28"/>
      <c r="I18" s="28"/>
      <c r="J18" s="28"/>
      <c r="K18" s="60"/>
      <c r="M18" s="31">
        <f>(G18+H18+I18+J18)*6</f>
        <v>0</v>
      </c>
      <c r="N18" s="31">
        <f>G18+H18+I18+J18+K18</f>
        <v>0</v>
      </c>
      <c r="O18" s="58">
        <f>N18*F18</f>
        <v>0</v>
      </c>
    </row>
    <row r="19" spans="2:15">
      <c r="B19" s="63" t="s">
        <v>65</v>
      </c>
      <c r="C19" s="62">
        <v>36</v>
      </c>
      <c r="D19" s="62">
        <v>32</v>
      </c>
      <c r="E19" s="62">
        <v>15</v>
      </c>
      <c r="F19" s="61">
        <f>E19*6</f>
        <v>90</v>
      </c>
      <c r="G19" s="28"/>
      <c r="H19" s="60"/>
      <c r="I19" s="60"/>
      <c r="J19" s="60"/>
      <c r="K19" s="28"/>
      <c r="M19" s="31">
        <f>(G19+H19+I19+J19)*6</f>
        <v>0</v>
      </c>
      <c r="N19" s="31">
        <f>G19+H19+I19+J19+K19</f>
        <v>0</v>
      </c>
      <c r="O19" s="58">
        <f>N19*F19</f>
        <v>0</v>
      </c>
    </row>
    <row r="20" spans="2:15">
      <c r="B20" s="63" t="s">
        <v>64</v>
      </c>
      <c r="C20" s="62">
        <v>52</v>
      </c>
      <c r="D20" s="62">
        <v>48</v>
      </c>
      <c r="E20" s="62">
        <v>23</v>
      </c>
      <c r="F20" s="61">
        <f>E20*6</f>
        <v>138</v>
      </c>
      <c r="G20" s="28"/>
      <c r="H20" s="60"/>
      <c r="I20" s="60"/>
      <c r="J20" s="60"/>
      <c r="K20" s="28"/>
      <c r="M20" s="31">
        <f>(G20+H20+I20+J20)*6</f>
        <v>0</v>
      </c>
      <c r="N20" s="31">
        <f>G20+H20+I20+J20+K20</f>
        <v>0</v>
      </c>
      <c r="O20" s="58">
        <f>N20*F20</f>
        <v>0</v>
      </c>
    </row>
    <row r="21" spans="2:15">
      <c r="B21" s="9"/>
      <c r="O21" s="8"/>
    </row>
    <row r="22" spans="2:15">
      <c r="B22" s="71" t="s">
        <v>63</v>
      </c>
      <c r="C22" s="69"/>
      <c r="D22" s="69"/>
      <c r="E22" s="69" t="s">
        <v>62</v>
      </c>
      <c r="F22" s="69"/>
      <c r="G22" s="72" t="s">
        <v>61</v>
      </c>
      <c r="H22" s="69"/>
      <c r="I22" s="69"/>
      <c r="J22" s="69"/>
      <c r="K22" s="69"/>
      <c r="L22" s="69"/>
      <c r="M22" s="69"/>
      <c r="N22" s="69"/>
      <c r="O22" s="68"/>
    </row>
    <row r="23" spans="2:15" ht="31">
      <c r="B23" s="67" t="s">
        <v>60</v>
      </c>
      <c r="C23" s="39" t="s">
        <v>52</v>
      </c>
      <c r="D23" s="39"/>
      <c r="E23" s="39" t="s">
        <v>51</v>
      </c>
      <c r="F23" s="66" t="s">
        <v>50</v>
      </c>
      <c r="G23" s="39" t="s">
        <v>38</v>
      </c>
      <c r="H23" s="39" t="s">
        <v>37</v>
      </c>
      <c r="I23" s="39" t="s">
        <v>36</v>
      </c>
      <c r="J23" s="39" t="s">
        <v>35</v>
      </c>
      <c r="K23" s="39" t="s">
        <v>34</v>
      </c>
      <c r="L23" s="38"/>
      <c r="M23" s="37" t="s">
        <v>33</v>
      </c>
      <c r="N23" s="37" t="s">
        <v>32</v>
      </c>
      <c r="O23" s="36" t="s">
        <v>27</v>
      </c>
    </row>
    <row r="24" spans="2:15" ht="8" customHeight="1">
      <c r="B24" s="35"/>
      <c r="C24" s="65"/>
      <c r="D24" s="34"/>
      <c r="E24" s="34"/>
      <c r="F24" s="64"/>
      <c r="G24" s="34"/>
      <c r="H24" s="34"/>
      <c r="I24" s="34"/>
      <c r="J24" s="34"/>
      <c r="K24" s="34"/>
      <c r="L24" s="34"/>
      <c r="M24" s="34"/>
      <c r="N24" s="34"/>
      <c r="O24" s="33"/>
    </row>
    <row r="25" spans="2:15">
      <c r="B25" s="63" t="s">
        <v>59</v>
      </c>
      <c r="C25" s="62" t="s">
        <v>46</v>
      </c>
      <c r="D25" s="62"/>
      <c r="E25" s="62">
        <v>4.5</v>
      </c>
      <c r="F25" s="61">
        <f>E25*12</f>
        <v>54</v>
      </c>
      <c r="G25" s="28"/>
      <c r="H25" s="28">
        <v>1</v>
      </c>
      <c r="I25" s="28">
        <v>2</v>
      </c>
      <c r="J25" s="28">
        <v>2</v>
      </c>
      <c r="K25" s="60"/>
      <c r="M25" s="31">
        <f>(G25+H25+I25+J25+K25)*12</f>
        <v>60</v>
      </c>
      <c r="N25" s="31">
        <f t="shared" ref="N25:N31" si="0">G25+H25+I25+J25+K25</f>
        <v>5</v>
      </c>
      <c r="O25" s="58">
        <f t="shared" ref="O25:O31" si="1">N25*F25</f>
        <v>270</v>
      </c>
    </row>
    <row r="26" spans="2:15">
      <c r="B26" s="63" t="s">
        <v>59</v>
      </c>
      <c r="C26" s="62" t="s">
        <v>56</v>
      </c>
      <c r="D26" s="62"/>
      <c r="E26" s="62">
        <v>4.5</v>
      </c>
      <c r="F26" s="61">
        <f>E26*24</f>
        <v>108</v>
      </c>
      <c r="G26" s="28"/>
      <c r="H26" s="28"/>
      <c r="I26" s="28"/>
      <c r="J26" s="28"/>
      <c r="K26" s="28"/>
      <c r="M26" s="31">
        <f>(G26+H26+I26+J26)*24</f>
        <v>0</v>
      </c>
      <c r="N26" s="31">
        <f t="shared" si="0"/>
        <v>0</v>
      </c>
      <c r="O26" s="58">
        <f t="shared" si="1"/>
        <v>0</v>
      </c>
    </row>
    <row r="27" spans="2:15">
      <c r="B27" s="63" t="s">
        <v>58</v>
      </c>
      <c r="C27" s="62" t="s">
        <v>46</v>
      </c>
      <c r="D27" s="62"/>
      <c r="E27" s="62">
        <v>6</v>
      </c>
      <c r="F27" s="61">
        <f>E27*12</f>
        <v>72</v>
      </c>
      <c r="G27" s="28"/>
      <c r="H27" s="28"/>
      <c r="I27" s="28"/>
      <c r="J27" s="28"/>
      <c r="K27" s="60"/>
      <c r="M27" s="31">
        <f>(G27+H27+I27+J27+K27)*12</f>
        <v>0</v>
      </c>
      <c r="N27" s="31">
        <f t="shared" si="0"/>
        <v>0</v>
      </c>
      <c r="O27" s="58">
        <f t="shared" si="1"/>
        <v>0</v>
      </c>
    </row>
    <row r="28" spans="2:15">
      <c r="B28" s="63" t="s">
        <v>58</v>
      </c>
      <c r="C28" s="62" t="s">
        <v>56</v>
      </c>
      <c r="D28" s="62"/>
      <c r="E28" s="62">
        <v>6</v>
      </c>
      <c r="F28" s="61">
        <f>E28*24</f>
        <v>144</v>
      </c>
      <c r="G28" s="28"/>
      <c r="H28" s="28"/>
      <c r="I28" s="28"/>
      <c r="J28" s="28"/>
      <c r="K28" s="28"/>
      <c r="M28" s="31">
        <f>(G28+H28+I28+J28)*24</f>
        <v>0</v>
      </c>
      <c r="N28" s="31">
        <f t="shared" si="0"/>
        <v>0</v>
      </c>
      <c r="O28" s="58">
        <f t="shared" si="1"/>
        <v>0</v>
      </c>
    </row>
    <row r="29" spans="2:15">
      <c r="B29" s="63" t="s">
        <v>57</v>
      </c>
      <c r="C29" s="62" t="s">
        <v>46</v>
      </c>
      <c r="D29" s="62"/>
      <c r="E29" s="62">
        <v>9</v>
      </c>
      <c r="F29" s="61">
        <f>E29*12</f>
        <v>108</v>
      </c>
      <c r="G29" s="28"/>
      <c r="H29" s="28"/>
      <c r="I29" s="28"/>
      <c r="J29" s="28"/>
      <c r="K29" s="60"/>
      <c r="M29" s="31">
        <f>(G29+H29+I29+J29+K29)*12</f>
        <v>0</v>
      </c>
      <c r="N29" s="31">
        <f t="shared" si="0"/>
        <v>0</v>
      </c>
      <c r="O29" s="58">
        <f t="shared" si="1"/>
        <v>0</v>
      </c>
    </row>
    <row r="30" spans="2:15">
      <c r="B30" s="63" t="s">
        <v>57</v>
      </c>
      <c r="C30" s="62" t="s">
        <v>56</v>
      </c>
      <c r="D30" s="62"/>
      <c r="E30" s="62">
        <v>9</v>
      </c>
      <c r="F30" s="61">
        <f>E30*24</f>
        <v>216</v>
      </c>
      <c r="G30" s="28"/>
      <c r="H30" s="28"/>
      <c r="I30" s="28"/>
      <c r="J30" s="28"/>
      <c r="K30" s="28"/>
      <c r="M30" s="31">
        <f>(G30+H30+I30+J30)*24</f>
        <v>0</v>
      </c>
      <c r="N30" s="31">
        <f t="shared" si="0"/>
        <v>0</v>
      </c>
      <c r="O30" s="58">
        <f t="shared" si="1"/>
        <v>0</v>
      </c>
    </row>
    <row r="31" spans="2:15">
      <c r="B31" s="63" t="s">
        <v>55</v>
      </c>
      <c r="C31" s="62" t="s">
        <v>46</v>
      </c>
      <c r="D31" s="62"/>
      <c r="E31" s="62">
        <v>22.5</v>
      </c>
      <c r="F31" s="61">
        <f>E31*12</f>
        <v>270</v>
      </c>
      <c r="G31" s="28"/>
      <c r="H31" s="60"/>
      <c r="I31" s="60"/>
      <c r="J31" s="60"/>
      <c r="K31" s="60"/>
      <c r="M31" s="31">
        <f>(G31+H31+I31+J31+K31)*12</f>
        <v>0</v>
      </c>
      <c r="N31" s="31">
        <f t="shared" si="0"/>
        <v>0</v>
      </c>
      <c r="O31" s="58">
        <f t="shared" si="1"/>
        <v>0</v>
      </c>
    </row>
    <row r="32" spans="2:15">
      <c r="B32" s="9"/>
      <c r="O32" s="8"/>
    </row>
    <row r="33" spans="2:15">
      <c r="B33" s="71" t="s">
        <v>54</v>
      </c>
      <c r="C33" s="69"/>
      <c r="D33" s="69"/>
      <c r="E33" s="69"/>
      <c r="F33" s="70"/>
      <c r="G33" s="69"/>
      <c r="H33" s="69"/>
      <c r="I33" s="69"/>
      <c r="J33" s="69"/>
      <c r="K33" s="69"/>
      <c r="L33" s="69"/>
      <c r="M33" s="69"/>
      <c r="N33" s="69"/>
      <c r="O33" s="68"/>
    </row>
    <row r="34" spans="2:15" ht="31">
      <c r="B34" s="67" t="s">
        <v>53</v>
      </c>
      <c r="C34" s="39" t="s">
        <v>52</v>
      </c>
      <c r="D34" s="39"/>
      <c r="E34" s="39" t="s">
        <v>51</v>
      </c>
      <c r="F34" s="66" t="s">
        <v>50</v>
      </c>
      <c r="G34" s="39" t="s">
        <v>38</v>
      </c>
      <c r="H34" s="39" t="s">
        <v>37</v>
      </c>
      <c r="I34" s="39" t="s">
        <v>36</v>
      </c>
      <c r="J34" s="39" t="s">
        <v>35</v>
      </c>
      <c r="K34" s="39" t="s">
        <v>34</v>
      </c>
      <c r="L34" s="38"/>
      <c r="M34" s="37" t="s">
        <v>33</v>
      </c>
      <c r="N34" s="37" t="s">
        <v>32</v>
      </c>
      <c r="O34" s="36" t="s">
        <v>27</v>
      </c>
    </row>
    <row r="35" spans="2:15" ht="8" customHeight="1">
      <c r="B35" s="35"/>
      <c r="C35" s="65"/>
      <c r="D35" s="34"/>
      <c r="E35" s="34"/>
      <c r="F35" s="64"/>
      <c r="G35" s="34"/>
      <c r="H35" s="34"/>
      <c r="I35" s="34"/>
      <c r="J35" s="34"/>
      <c r="K35" s="34"/>
      <c r="L35" s="34"/>
      <c r="M35" s="34"/>
      <c r="N35" s="34"/>
      <c r="O35" s="33"/>
    </row>
    <row r="36" spans="2:15">
      <c r="B36" s="63" t="s">
        <v>49</v>
      </c>
      <c r="C36" s="62" t="s">
        <v>46</v>
      </c>
      <c r="D36" s="62"/>
      <c r="E36" s="62">
        <v>4.5</v>
      </c>
      <c r="F36" s="61">
        <f>E36*12</f>
        <v>54</v>
      </c>
      <c r="G36" s="28"/>
      <c r="H36" s="28"/>
      <c r="I36" s="28"/>
      <c r="J36" s="28"/>
      <c r="K36" s="28"/>
      <c r="M36" s="31">
        <f>(G36+H36+I36+J36+K36)*12</f>
        <v>0</v>
      </c>
      <c r="N36" s="31">
        <f t="shared" ref="N36:N41" si="2">G36+H36+I36+J36+K36</f>
        <v>0</v>
      </c>
      <c r="O36" s="58">
        <f t="shared" ref="O36:O41" si="3">N36*F36</f>
        <v>0</v>
      </c>
    </row>
    <row r="37" spans="2:15">
      <c r="B37" s="63" t="s">
        <v>48</v>
      </c>
      <c r="C37" s="62" t="s">
        <v>46</v>
      </c>
      <c r="D37" s="62"/>
      <c r="E37" s="62">
        <v>6</v>
      </c>
      <c r="F37" s="61">
        <f>E37*24</f>
        <v>144</v>
      </c>
      <c r="G37" s="28"/>
      <c r="H37" s="28"/>
      <c r="I37" s="28"/>
      <c r="J37" s="28"/>
      <c r="K37" s="28"/>
      <c r="M37" s="31">
        <f>(G37+H37+I37+J37+K37)*12</f>
        <v>0</v>
      </c>
      <c r="N37" s="31">
        <f t="shared" si="2"/>
        <v>0</v>
      </c>
      <c r="O37" s="58">
        <f t="shared" si="3"/>
        <v>0</v>
      </c>
    </row>
    <row r="38" spans="2:15">
      <c r="B38" s="63" t="s">
        <v>47</v>
      </c>
      <c r="C38" s="62" t="s">
        <v>46</v>
      </c>
      <c r="D38" s="62"/>
      <c r="E38" s="62">
        <v>9</v>
      </c>
      <c r="F38" s="61">
        <f>E38*12</f>
        <v>108</v>
      </c>
      <c r="G38" s="28"/>
      <c r="H38" s="28"/>
      <c r="I38" s="28"/>
      <c r="J38" s="28"/>
      <c r="K38" s="28"/>
      <c r="M38" s="31">
        <f>(G38+H38+I38+J38+K38)*12</f>
        <v>0</v>
      </c>
      <c r="N38" s="31">
        <f t="shared" si="2"/>
        <v>0</v>
      </c>
      <c r="O38" s="58">
        <f t="shared" si="3"/>
        <v>0</v>
      </c>
    </row>
    <row r="39" spans="2:15">
      <c r="B39" s="63" t="s">
        <v>45</v>
      </c>
      <c r="C39" s="62" t="s">
        <v>43</v>
      </c>
      <c r="D39" s="62"/>
      <c r="E39" s="62">
        <v>4.5</v>
      </c>
      <c r="F39" s="61">
        <f>E39*18</f>
        <v>81</v>
      </c>
      <c r="G39" s="28"/>
      <c r="H39" s="60"/>
      <c r="I39" s="60"/>
      <c r="J39" s="60"/>
      <c r="K39" s="59"/>
      <c r="M39" s="31">
        <f>(G39+H39+I39+J39+K39)*18</f>
        <v>0</v>
      </c>
      <c r="N39" s="31">
        <f t="shared" si="2"/>
        <v>0</v>
      </c>
      <c r="O39" s="58">
        <f t="shared" si="3"/>
        <v>0</v>
      </c>
    </row>
    <row r="40" spans="2:15">
      <c r="B40" s="63" t="s">
        <v>44</v>
      </c>
      <c r="C40" s="62" t="s">
        <v>43</v>
      </c>
      <c r="D40" s="62">
        <v>4.5</v>
      </c>
      <c r="E40" s="62">
        <v>6</v>
      </c>
      <c r="F40" s="61">
        <f>E40*9+D40*9</f>
        <v>94.5</v>
      </c>
      <c r="G40" s="28"/>
      <c r="H40" s="60"/>
      <c r="I40" s="60"/>
      <c r="J40" s="60"/>
      <c r="K40" s="59"/>
      <c r="M40" s="31">
        <f>(G40+H40+I40+J40+K40)*18</f>
        <v>0</v>
      </c>
      <c r="N40" s="31">
        <f t="shared" si="2"/>
        <v>0</v>
      </c>
      <c r="O40" s="58">
        <f t="shared" si="3"/>
        <v>0</v>
      </c>
    </row>
    <row r="41" spans="2:15" ht="17" thickBot="1">
      <c r="B41" s="57" t="s">
        <v>42</v>
      </c>
      <c r="C41" s="56" t="s">
        <v>41</v>
      </c>
      <c r="D41" s="56"/>
      <c r="E41" s="56">
        <v>4.5</v>
      </c>
      <c r="F41" s="55">
        <f>E41*36</f>
        <v>162</v>
      </c>
      <c r="G41" s="54"/>
      <c r="H41" s="53"/>
      <c r="I41" s="53"/>
      <c r="J41" s="53"/>
      <c r="K41" s="52"/>
      <c r="L41" s="5"/>
      <c r="M41" s="51">
        <f>(G41+H41+I41+J41+K41)*36</f>
        <v>0</v>
      </c>
      <c r="N41" s="51">
        <f t="shared" si="2"/>
        <v>0</v>
      </c>
      <c r="O41" s="50">
        <f t="shared" si="3"/>
        <v>0</v>
      </c>
    </row>
    <row r="42" spans="2:15">
      <c r="C42" s="49"/>
      <c r="D42" s="49"/>
      <c r="E42" s="49"/>
      <c r="F42" s="48"/>
      <c r="G42" s="48"/>
      <c r="H42" s="48"/>
      <c r="I42" s="48"/>
      <c r="J42" s="48"/>
      <c r="K42" s="48"/>
      <c r="M42" s="46"/>
      <c r="N42" s="46"/>
      <c r="O42" s="45"/>
    </row>
    <row r="43" spans="2:15">
      <c r="C43" s="49"/>
      <c r="D43" s="49"/>
      <c r="E43" s="49"/>
      <c r="F43" s="48"/>
      <c r="G43" s="48"/>
      <c r="H43" s="48"/>
      <c r="I43" s="48"/>
      <c r="J43" s="48"/>
      <c r="K43" s="48"/>
      <c r="M43" s="46"/>
      <c r="N43" s="46"/>
      <c r="O43" s="45"/>
    </row>
    <row r="44" spans="2:15" ht="20">
      <c r="B44" s="324" t="s">
        <v>1</v>
      </c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</row>
    <row r="45" spans="2:15" ht="18">
      <c r="B45" s="316" t="s">
        <v>0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</row>
    <row r="46" spans="2:15">
      <c r="C46" s="49"/>
      <c r="D46" s="49"/>
      <c r="E46" s="49"/>
      <c r="F46" s="48"/>
      <c r="G46" s="48"/>
      <c r="H46" s="48"/>
      <c r="I46" s="48"/>
      <c r="J46" s="48"/>
      <c r="K46" s="47"/>
      <c r="M46" s="46"/>
      <c r="N46" s="46"/>
      <c r="O46" s="45"/>
    </row>
    <row r="47" spans="2:15">
      <c r="C47" s="49"/>
      <c r="D47" s="49"/>
      <c r="E47" s="49"/>
      <c r="F47" s="48"/>
      <c r="G47" s="48"/>
      <c r="H47" s="48"/>
      <c r="I47" s="48"/>
      <c r="J47" s="48"/>
      <c r="K47" s="47"/>
      <c r="M47" s="46"/>
      <c r="N47" s="46"/>
      <c r="O47" s="45"/>
    </row>
    <row r="48" spans="2:15">
      <c r="C48" s="49"/>
      <c r="D48" s="49"/>
      <c r="E48" s="49"/>
      <c r="F48" s="48"/>
      <c r="G48" s="48"/>
      <c r="H48" s="48"/>
      <c r="I48" s="48"/>
      <c r="J48" s="48"/>
      <c r="K48" s="47"/>
      <c r="M48" s="46"/>
      <c r="N48" s="46"/>
      <c r="O48" s="45"/>
    </row>
    <row r="49" spans="2:15">
      <c r="C49" s="1"/>
      <c r="F49" s="1"/>
      <c r="M49" s="46"/>
      <c r="N49" s="46"/>
      <c r="O49" s="45"/>
    </row>
    <row r="50" spans="2:15" ht="22">
      <c r="B50" s="44" t="s">
        <v>40</v>
      </c>
    </row>
    <row r="51" spans="2:15" ht="13" customHeight="1" thickBot="1">
      <c r="B51" s="44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5">
      <c r="B52" s="43" t="s">
        <v>27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1"/>
    </row>
    <row r="53" spans="2:15" ht="31">
      <c r="B53" s="40" t="s">
        <v>39</v>
      </c>
      <c r="C53" s="39"/>
      <c r="D53" s="39"/>
      <c r="E53" s="39" t="s">
        <v>27</v>
      </c>
      <c r="F53" s="39"/>
      <c r="G53" s="39" t="s">
        <v>38</v>
      </c>
      <c r="H53" s="39" t="s">
        <v>37</v>
      </c>
      <c r="I53" s="39" t="s">
        <v>36</v>
      </c>
      <c r="J53" s="39" t="s">
        <v>35</v>
      </c>
      <c r="K53" s="39" t="s">
        <v>34</v>
      </c>
      <c r="L53" s="38"/>
      <c r="M53" s="37" t="s">
        <v>33</v>
      </c>
      <c r="N53" s="37" t="s">
        <v>32</v>
      </c>
      <c r="O53" s="36" t="s">
        <v>27</v>
      </c>
    </row>
    <row r="54" spans="2:15" ht="7" customHeight="1">
      <c r="B54" s="35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3"/>
    </row>
    <row r="55" spans="2:15">
      <c r="B55" s="9" t="s">
        <v>24</v>
      </c>
      <c r="C55" s="325" t="str">
        <f>C4</f>
        <v>MAHONEY HOOK &amp; BULLET</v>
      </c>
      <c r="D55" s="326"/>
      <c r="E55" s="30" t="s">
        <v>31</v>
      </c>
      <c r="F55" s="29"/>
      <c r="G55" s="28">
        <f>G9+G10+G11+G12</f>
        <v>6</v>
      </c>
      <c r="H55" s="28">
        <f>H9+H10+H11+H12</f>
        <v>18</v>
      </c>
      <c r="I55" s="28">
        <f>I9+I10+I11+I12</f>
        <v>6</v>
      </c>
      <c r="J55" s="28">
        <f>J9+J10+J11+J12</f>
        <v>6</v>
      </c>
      <c r="K55" s="28">
        <f>K9+K10+K11+K12</f>
        <v>0</v>
      </c>
      <c r="M55" s="31">
        <f>M9+M10+M11+M12</f>
        <v>108</v>
      </c>
      <c r="N55" s="31">
        <f>N9+N10+N11+N12</f>
        <v>36</v>
      </c>
      <c r="O55" s="32">
        <f>O9+O10+O11+O12</f>
        <v>594</v>
      </c>
    </row>
    <row r="56" spans="2:15">
      <c r="B56" s="9"/>
      <c r="C56" s="327"/>
      <c r="D56" s="328"/>
      <c r="E56" s="30" t="s">
        <v>30</v>
      </c>
      <c r="F56" s="29"/>
      <c r="G56" s="28">
        <f>G17+G18+G19+G20</f>
        <v>0</v>
      </c>
      <c r="H56" s="28">
        <f>H17+H18+H19+H20</f>
        <v>0</v>
      </c>
      <c r="I56" s="28">
        <f>I17+I18+I19+I20</f>
        <v>0</v>
      </c>
      <c r="J56" s="28">
        <f>J17+J18+J19+J20</f>
        <v>0</v>
      </c>
      <c r="K56" s="28">
        <f>K17+K18+K19+K20</f>
        <v>0</v>
      </c>
      <c r="M56" s="31">
        <f>M17+M18+M19+M20</f>
        <v>0</v>
      </c>
      <c r="N56" s="31">
        <f>N17+N18+N19+N20</f>
        <v>0</v>
      </c>
      <c r="O56" s="32">
        <f>O17+O18+O19+O20</f>
        <v>0</v>
      </c>
    </row>
    <row r="57" spans="2:15">
      <c r="B57" s="9" t="s">
        <v>23</v>
      </c>
      <c r="C57" s="329" t="str">
        <f>J4</f>
        <v>OUTBACK, ID</v>
      </c>
      <c r="D57" s="330"/>
      <c r="E57" s="30" t="s">
        <v>29</v>
      </c>
      <c r="F57" s="29"/>
      <c r="G57" s="28">
        <f>G25+G26+G27+G28+G29+G30+G31</f>
        <v>0</v>
      </c>
      <c r="H57" s="28">
        <f>H25+H26+H27+H28+H29+H30+H31</f>
        <v>1</v>
      </c>
      <c r="I57" s="28">
        <f>I25+I26+I27+I28+I29+I30+I31</f>
        <v>2</v>
      </c>
      <c r="J57" s="28">
        <f>J25+J26+J27+J28+J29+J30+J31</f>
        <v>2</v>
      </c>
      <c r="K57" s="28">
        <f>K25+K26+K27+K28+K29+K30+K31</f>
        <v>0</v>
      </c>
      <c r="M57" s="31">
        <f>M25+M26+M27+M28+M29+M30+M31</f>
        <v>60</v>
      </c>
      <c r="N57" s="31">
        <f>N25+N26+N27+N28+N29+N30+N31</f>
        <v>5</v>
      </c>
      <c r="O57" s="31">
        <f>O25+O26+O27+O28+O29+O30+O31</f>
        <v>270</v>
      </c>
    </row>
    <row r="58" spans="2:15">
      <c r="B58" s="9"/>
      <c r="C58" s="331"/>
      <c r="D58" s="332"/>
      <c r="E58" s="30" t="s">
        <v>28</v>
      </c>
      <c r="F58" s="29"/>
      <c r="G58" s="28">
        <f>G36+G37+G38+G39+G40+G41</f>
        <v>0</v>
      </c>
      <c r="H58" s="28">
        <f>H36+H37+H38+H39+H40+H41</f>
        <v>0</v>
      </c>
      <c r="I58" s="28">
        <f>I36+I37+I38+I39+I40+I41</f>
        <v>0</v>
      </c>
      <c r="J58" s="28">
        <f>J36+J37+J38+J39+J40+J41</f>
        <v>0</v>
      </c>
      <c r="K58" s="28">
        <f>K36+K37+K38+K39+K40+K41</f>
        <v>0</v>
      </c>
      <c r="M58" s="28">
        <f>M36+M37+M38+M39+M40+M41</f>
        <v>0</v>
      </c>
      <c r="N58" s="28">
        <f>N36+N37+N38+N39+N40+N41</f>
        <v>0</v>
      </c>
      <c r="O58" s="27">
        <f>O36+O37+O38+O39+O40+O41</f>
        <v>0</v>
      </c>
    </row>
    <row r="59" spans="2:15" ht="17" thickBot="1">
      <c r="B59" s="7"/>
      <c r="C59" s="26"/>
      <c r="D59" s="26"/>
      <c r="E59" s="26"/>
      <c r="F59" s="13"/>
      <c r="G59" s="5"/>
      <c r="H59" s="5"/>
      <c r="I59" s="5"/>
      <c r="J59" s="5"/>
      <c r="K59" s="25" t="s">
        <v>27</v>
      </c>
      <c r="L59" s="5"/>
      <c r="M59" s="24">
        <f>M55+M56+M57+M58</f>
        <v>168</v>
      </c>
      <c r="N59" s="24">
        <f>N55+N56+N57+N58</f>
        <v>41</v>
      </c>
      <c r="O59" s="23">
        <f>O55+O56+O57+O58</f>
        <v>864</v>
      </c>
    </row>
    <row r="60" spans="2:15" ht="17" thickBot="1"/>
    <row r="61" spans="2:15">
      <c r="B61" s="12" t="s">
        <v>26</v>
      </c>
      <c r="C61" s="11"/>
      <c r="D61" s="11"/>
      <c r="E61" s="11"/>
      <c r="F61" s="11"/>
      <c r="G61" s="11"/>
      <c r="H61" s="11"/>
      <c r="I61" s="12" t="s">
        <v>25</v>
      </c>
      <c r="J61" s="11"/>
      <c r="K61" s="11"/>
      <c r="L61" s="11"/>
      <c r="M61" s="11"/>
      <c r="N61" s="11"/>
      <c r="O61" s="10"/>
    </row>
    <row r="62" spans="2:15" ht="17" thickBot="1"/>
    <row r="63" spans="2:15">
      <c r="B63" s="1" t="s">
        <v>24</v>
      </c>
      <c r="C63" s="333" t="str">
        <f>C55</f>
        <v>MAHONEY HOOK &amp; BULLET</v>
      </c>
      <c r="D63" s="334"/>
      <c r="E63" s="334"/>
      <c r="F63" s="334"/>
      <c r="G63" s="335"/>
      <c r="I63" s="336"/>
      <c r="J63" s="337"/>
      <c r="K63" s="337"/>
      <c r="L63" s="337"/>
      <c r="M63" s="337"/>
      <c r="N63" s="338"/>
    </row>
    <row r="64" spans="2:15">
      <c r="C64" s="22"/>
      <c r="G64" s="8"/>
      <c r="I64" s="20"/>
      <c r="J64" s="19"/>
      <c r="K64" s="19"/>
      <c r="L64" s="19"/>
      <c r="M64" s="19"/>
      <c r="N64" s="18"/>
    </row>
    <row r="65" spans="2:14" ht="17" thickBot="1">
      <c r="B65" s="9" t="s">
        <v>23</v>
      </c>
      <c r="C65" s="339" t="str">
        <f>C57</f>
        <v>OUTBACK, ID</v>
      </c>
      <c r="D65" s="340"/>
      <c r="E65" s="340"/>
      <c r="F65" s="340"/>
      <c r="G65" s="341"/>
      <c r="I65" s="342"/>
      <c r="J65" s="343"/>
      <c r="K65" s="343"/>
      <c r="L65" s="343"/>
      <c r="M65" s="343"/>
      <c r="N65" s="344"/>
    </row>
    <row r="66" spans="2:14">
      <c r="C66" s="21"/>
      <c r="D66" s="11"/>
      <c r="E66" s="11"/>
      <c r="F66" s="11"/>
      <c r="G66" s="10"/>
      <c r="I66" s="20"/>
      <c r="J66" s="19"/>
      <c r="K66" s="19"/>
      <c r="L66" s="19"/>
      <c r="M66" s="19"/>
      <c r="N66" s="18"/>
    </row>
    <row r="67" spans="2:14" ht="17" customHeight="1">
      <c r="B67" s="1" t="s">
        <v>22</v>
      </c>
      <c r="C67" s="345"/>
      <c r="D67" s="346"/>
      <c r="E67" s="346"/>
      <c r="F67" s="346"/>
      <c r="G67" s="347"/>
      <c r="I67" s="348"/>
      <c r="J67" s="349"/>
      <c r="K67" s="349"/>
      <c r="L67" s="349"/>
      <c r="M67" s="349"/>
      <c r="N67" s="350"/>
    </row>
    <row r="68" spans="2:14" ht="17" customHeight="1">
      <c r="B68" s="1" t="s">
        <v>21</v>
      </c>
      <c r="C68" s="345"/>
      <c r="D68" s="346"/>
      <c r="E68" s="346"/>
      <c r="F68" s="346"/>
      <c r="G68" s="347"/>
      <c r="I68" s="348"/>
      <c r="J68" s="349"/>
      <c r="K68" s="349"/>
      <c r="L68" s="349"/>
      <c r="M68" s="349"/>
      <c r="N68" s="350"/>
    </row>
    <row r="69" spans="2:14" ht="17" customHeight="1">
      <c r="B69" s="1" t="s">
        <v>20</v>
      </c>
      <c r="C69" s="345"/>
      <c r="D69" s="346"/>
      <c r="E69" s="346"/>
      <c r="F69" s="346"/>
      <c r="G69" s="347"/>
      <c r="I69" s="348"/>
      <c r="J69" s="349"/>
      <c r="K69" s="349"/>
      <c r="L69" s="349"/>
      <c r="M69" s="349"/>
      <c r="N69" s="350"/>
    </row>
    <row r="70" spans="2:14" ht="17" customHeight="1">
      <c r="B70" s="1" t="s">
        <v>19</v>
      </c>
      <c r="C70" s="345"/>
      <c r="D70" s="346"/>
      <c r="E70" s="346"/>
      <c r="F70" s="346"/>
      <c r="G70" s="347"/>
      <c r="I70" s="348"/>
      <c r="J70" s="349"/>
      <c r="K70" s="349"/>
      <c r="L70" s="349"/>
      <c r="M70" s="349"/>
      <c r="N70" s="350"/>
    </row>
    <row r="71" spans="2:14" ht="17" customHeight="1" thickBot="1">
      <c r="B71" s="1" t="s">
        <v>18</v>
      </c>
      <c r="C71" s="345"/>
      <c r="D71" s="346"/>
      <c r="E71" s="346"/>
      <c r="F71" s="346"/>
      <c r="G71" s="347"/>
      <c r="I71" s="348"/>
      <c r="J71" s="349"/>
      <c r="K71" s="349"/>
      <c r="L71" s="349"/>
      <c r="M71" s="349"/>
      <c r="N71" s="350"/>
    </row>
    <row r="72" spans="2:14" ht="17" customHeight="1">
      <c r="C72" s="21"/>
      <c r="D72" s="11"/>
      <c r="E72" s="11"/>
      <c r="F72" s="11"/>
      <c r="G72" s="10"/>
      <c r="I72" s="20"/>
      <c r="J72" s="19"/>
      <c r="K72" s="19"/>
      <c r="L72" s="19"/>
      <c r="M72" s="19"/>
      <c r="N72" s="18"/>
    </row>
    <row r="73" spans="2:14" ht="17" customHeight="1">
      <c r="B73" s="1" t="s">
        <v>17</v>
      </c>
      <c r="C73" s="351"/>
      <c r="D73" s="352"/>
      <c r="E73" s="352"/>
      <c r="F73" s="352"/>
      <c r="G73" s="353"/>
      <c r="I73" s="348"/>
      <c r="J73" s="349"/>
      <c r="K73" s="349"/>
      <c r="L73" s="349"/>
      <c r="M73" s="349"/>
      <c r="N73" s="350"/>
    </row>
    <row r="74" spans="2:14" ht="17" customHeight="1">
      <c r="B74" s="1" t="s">
        <v>16</v>
      </c>
      <c r="C74" s="345"/>
      <c r="D74" s="346"/>
      <c r="E74" s="346"/>
      <c r="F74" s="346"/>
      <c r="G74" s="347"/>
      <c r="I74" s="348"/>
      <c r="J74" s="349"/>
      <c r="K74" s="349"/>
      <c r="L74" s="349"/>
      <c r="M74" s="349"/>
      <c r="N74" s="350"/>
    </row>
    <row r="75" spans="2:14" ht="17" customHeight="1" thickBot="1">
      <c r="B75" s="1" t="s">
        <v>15</v>
      </c>
      <c r="C75" s="357"/>
      <c r="D75" s="358"/>
      <c r="E75" s="358"/>
      <c r="F75" s="358"/>
      <c r="G75" s="359"/>
      <c r="I75" s="360"/>
      <c r="J75" s="361"/>
      <c r="K75" s="361"/>
      <c r="L75" s="361"/>
      <c r="M75" s="361"/>
      <c r="N75" s="362"/>
    </row>
    <row r="76" spans="2:14" ht="17" thickBot="1"/>
    <row r="77" spans="2:14">
      <c r="B77" s="12" t="s">
        <v>14</v>
      </c>
      <c r="C77" s="11"/>
      <c r="D77" s="11"/>
      <c r="E77" s="11"/>
      <c r="F77" s="11"/>
      <c r="G77" s="11"/>
      <c r="H77" s="11"/>
      <c r="I77" s="12" t="s">
        <v>13</v>
      </c>
      <c r="J77" s="11"/>
      <c r="K77" s="11"/>
      <c r="L77" s="11"/>
      <c r="M77" s="11"/>
      <c r="N77" s="10"/>
    </row>
    <row r="78" spans="2:14" ht="17" thickBot="1">
      <c r="B78" s="9"/>
      <c r="N78" s="8"/>
    </row>
    <row r="79" spans="2:14" ht="19" thickBot="1">
      <c r="B79" s="9" t="s">
        <v>12</v>
      </c>
      <c r="C79" s="354"/>
      <c r="D79" s="355"/>
      <c r="E79" s="355"/>
      <c r="F79" s="355"/>
      <c r="G79" s="356"/>
      <c r="I79" s="1" t="s">
        <v>11</v>
      </c>
      <c r="N79" s="8"/>
    </row>
    <row r="80" spans="2:14" ht="19" thickBot="1">
      <c r="B80" s="9" t="s">
        <v>10</v>
      </c>
      <c r="C80" s="17"/>
      <c r="D80" s="16"/>
      <c r="E80" s="16"/>
      <c r="F80" s="16"/>
      <c r="N80" s="8"/>
    </row>
    <row r="81" spans="2:15" ht="19" customHeight="1" thickBot="1">
      <c r="B81" s="9" t="s">
        <v>9</v>
      </c>
      <c r="C81" s="15"/>
      <c r="I81" s="1" t="s">
        <v>8</v>
      </c>
      <c r="K81" s="363"/>
      <c r="L81" s="364"/>
      <c r="M81" s="364"/>
      <c r="N81" s="365"/>
    </row>
    <row r="82" spans="2:15" ht="19" thickBot="1">
      <c r="B82" s="9" t="s">
        <v>7</v>
      </c>
      <c r="C82" s="6"/>
      <c r="N82" s="8"/>
    </row>
    <row r="83" spans="2:15" ht="17" thickBot="1">
      <c r="B83" s="7" t="s">
        <v>6</v>
      </c>
      <c r="C83" s="14"/>
      <c r="D83" s="5"/>
      <c r="E83" s="5"/>
      <c r="F83" s="13"/>
      <c r="G83" s="5"/>
      <c r="H83" s="5"/>
      <c r="I83" s="5"/>
      <c r="J83" s="5"/>
      <c r="K83" s="5"/>
      <c r="L83" s="5"/>
      <c r="M83" s="5"/>
      <c r="N83" s="4"/>
    </row>
    <row r="84" spans="2:15" ht="17" thickBot="1"/>
    <row r="85" spans="2:15">
      <c r="B85" s="12" t="s">
        <v>5</v>
      </c>
      <c r="C85" s="11"/>
      <c r="D85" s="11"/>
      <c r="E85" s="11"/>
      <c r="F85" s="11"/>
      <c r="G85" s="11"/>
      <c r="H85" s="11"/>
      <c r="I85" s="12"/>
      <c r="J85" s="11"/>
      <c r="K85" s="11"/>
      <c r="L85" s="11"/>
      <c r="M85" s="11"/>
      <c r="N85" s="10"/>
    </row>
    <row r="86" spans="2:15" ht="17" thickBot="1">
      <c r="B86" s="9"/>
      <c r="N86" s="8"/>
    </row>
    <row r="87" spans="2:15" ht="19" thickBot="1">
      <c r="B87" s="9" t="s">
        <v>4</v>
      </c>
      <c r="C87" s="354"/>
      <c r="D87" s="355"/>
      <c r="E87" s="355"/>
      <c r="F87" s="355"/>
      <c r="G87" s="356"/>
      <c r="I87" s="1" t="s">
        <v>2</v>
      </c>
      <c r="J87" s="6"/>
      <c r="N87" s="8"/>
    </row>
    <row r="88" spans="2:15" ht="17" thickBot="1">
      <c r="B88" s="9"/>
      <c r="N88" s="8"/>
    </row>
    <row r="89" spans="2:15" ht="19" thickBot="1">
      <c r="B89" s="7" t="s">
        <v>3</v>
      </c>
      <c r="C89" s="354"/>
      <c r="D89" s="355"/>
      <c r="E89" s="355"/>
      <c r="F89" s="355"/>
      <c r="G89" s="356"/>
      <c r="H89" s="5"/>
      <c r="I89" s="5" t="s">
        <v>2</v>
      </c>
      <c r="J89" s="6"/>
      <c r="K89" s="5"/>
      <c r="L89" s="5"/>
      <c r="M89" s="5"/>
      <c r="N89" s="4"/>
    </row>
    <row r="94" spans="2:15" ht="20">
      <c r="B94" s="324" t="s">
        <v>1</v>
      </c>
      <c r="C94" s="324"/>
      <c r="D94" s="324"/>
      <c r="E94" s="324"/>
      <c r="F94" s="324"/>
      <c r="G94" s="324"/>
      <c r="H94" s="324"/>
      <c r="I94" s="324"/>
      <c r="J94" s="324"/>
      <c r="K94" s="324"/>
      <c r="L94" s="324"/>
      <c r="M94" s="324"/>
      <c r="N94" s="324"/>
      <c r="O94" s="324"/>
    </row>
    <row r="95" spans="2:15" ht="18">
      <c r="B95" s="316" t="s">
        <v>0</v>
      </c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</row>
  </sheetData>
  <mergeCells count="34">
    <mergeCell ref="C87:G87"/>
    <mergeCell ref="C89:G89"/>
    <mergeCell ref="B94:O94"/>
    <mergeCell ref="B95:O95"/>
    <mergeCell ref="C74:G74"/>
    <mergeCell ref="I74:N74"/>
    <mergeCell ref="C75:G75"/>
    <mergeCell ref="I75:N75"/>
    <mergeCell ref="C79:G79"/>
    <mergeCell ref="K81:N81"/>
    <mergeCell ref="C70:G70"/>
    <mergeCell ref="I70:N70"/>
    <mergeCell ref="C71:G71"/>
    <mergeCell ref="I71:N71"/>
    <mergeCell ref="C73:G73"/>
    <mergeCell ref="I73:N73"/>
    <mergeCell ref="C67:G67"/>
    <mergeCell ref="I67:N67"/>
    <mergeCell ref="C68:G68"/>
    <mergeCell ref="I68:N68"/>
    <mergeCell ref="C69:G69"/>
    <mergeCell ref="I69:N69"/>
    <mergeCell ref="C55:D56"/>
    <mergeCell ref="C57:D58"/>
    <mergeCell ref="C63:G63"/>
    <mergeCell ref="I63:N63"/>
    <mergeCell ref="C65:G65"/>
    <mergeCell ref="I65:N65"/>
    <mergeCell ref="B45:O45"/>
    <mergeCell ref="N2:O2"/>
    <mergeCell ref="C4:G4"/>
    <mergeCell ref="J4:L4"/>
    <mergeCell ref="N4:O4"/>
    <mergeCell ref="B44:O44"/>
  </mergeCells>
  <pageMargins left="0.2" right="0.2" top="0.25" bottom="0.5" header="0.3" footer="0.3"/>
  <pageSetup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ORDER</vt:lpstr>
      <vt:lpstr>WORKSHEET</vt:lpstr>
      <vt:lpstr>'SAMPLE ORDER'!Print_Area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Fuentes</dc:creator>
  <cp:lastModifiedBy>Lauren Gulliver</cp:lastModifiedBy>
  <cp:lastPrinted>2020-07-13T20:42:11Z</cp:lastPrinted>
  <dcterms:created xsi:type="dcterms:W3CDTF">2019-09-22T13:33:51Z</dcterms:created>
  <dcterms:modified xsi:type="dcterms:W3CDTF">2020-08-25T01:41:59Z</dcterms:modified>
</cp:coreProperties>
</file>